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28845" windowHeight="12420" activeTab="2"/>
  </bookViews>
  <sheets>
    <sheet name="Z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<sst xmlns="http://schemas.openxmlformats.org/spreadsheetml/2006/main" count="117" uniqueCount="61">
  <si>
    <t>Tax Bracket Income</t>
  </si>
  <si>
    <t>Tax Percentage</t>
  </si>
  <si>
    <t>Income</t>
  </si>
  <si>
    <t>Tax</t>
  </si>
  <si>
    <t xml:space="preserve"> Under $5000 </t>
  </si>
  <si>
    <t xml:space="preserve"> $5000 to $9999 </t>
  </si>
  <si>
    <t xml:space="preserve"> $10000 to $14999 </t>
  </si>
  <si>
    <t xml:space="preserve"> $15000 to $19999 </t>
  </si>
  <si>
    <t xml:space="preserve"> $20000 to $24999 </t>
  </si>
  <si>
    <t xml:space="preserve"> $25000 to $29999 </t>
  </si>
  <si>
    <t xml:space="preserve"> $30000 to $34999 </t>
  </si>
  <si>
    <t xml:space="preserve"> $35000 to $39999 </t>
  </si>
  <si>
    <t xml:space="preserve"> $40000 to $44999 </t>
  </si>
  <si>
    <t xml:space="preserve"> $45000 to $49999 </t>
  </si>
  <si>
    <t xml:space="preserve"> $50000 to $54999 </t>
  </si>
  <si>
    <t xml:space="preserve"> $55000 to $59999 </t>
  </si>
  <si>
    <t xml:space="preserve"> $60000 to $64999 </t>
  </si>
  <si>
    <t xml:space="preserve"> $65000 to $69999 </t>
  </si>
  <si>
    <t xml:space="preserve"> $70000 to $74999 </t>
  </si>
  <si>
    <t xml:space="preserve"> $75000 to $79999 </t>
  </si>
  <si>
    <t xml:space="preserve"> $80000 to $84999 </t>
  </si>
  <si>
    <t xml:space="preserve"> $85000 to $89999 </t>
  </si>
  <si>
    <t xml:space="preserve"> $90000 to $94999 </t>
  </si>
  <si>
    <t xml:space="preserve"> $95000 to $99999 </t>
  </si>
  <si>
    <t xml:space="preserve"> $100000 to $104999 </t>
  </si>
  <si>
    <t xml:space="preserve"> $105000 to $109999 </t>
  </si>
  <si>
    <t xml:space="preserve"> $110000 to $114999 </t>
  </si>
  <si>
    <t xml:space="preserve"> $115000 to $119999 </t>
  </si>
  <si>
    <t xml:space="preserve"> $120000 to $124999 </t>
  </si>
  <si>
    <t xml:space="preserve"> $125000 to $129999 </t>
  </si>
  <si>
    <t xml:space="preserve"> $130000 to $134999 </t>
  </si>
  <si>
    <t xml:space="preserve"> $135000 to $139999 </t>
  </si>
  <si>
    <t xml:space="preserve"> $140000 to $144999 </t>
  </si>
  <si>
    <t xml:space="preserve"> $145000 to $149999 </t>
  </si>
  <si>
    <t xml:space="preserve"> $150000 to $154999 </t>
  </si>
  <si>
    <t xml:space="preserve"> $155000 to $159999 </t>
  </si>
  <si>
    <t xml:space="preserve"> $160000 to $164999 </t>
  </si>
  <si>
    <t xml:space="preserve"> $165000 to $169999 </t>
  </si>
  <si>
    <t xml:space="preserve"> $170000 to $174999 </t>
  </si>
  <si>
    <t xml:space="preserve"> $175000 to $179999 </t>
  </si>
  <si>
    <t xml:space="preserve"> $180000 to $184999 </t>
  </si>
  <si>
    <t xml:space="preserve"> $185000 to $189999 </t>
  </si>
  <si>
    <t xml:space="preserve"> $190000 to $194999 </t>
  </si>
  <si>
    <t xml:space="preserve"> $195000 to $199999 </t>
  </si>
  <si>
    <t xml:space="preserve"> $200000 to $249999 </t>
  </si>
  <si>
    <t xml:space="preserve"> $250000 and over </t>
  </si>
  <si>
    <t>Total</t>
  </si>
  <si>
    <t># of Housholds</t>
  </si>
  <si>
    <t>(in thousands)</t>
  </si>
  <si>
    <t>Mean Income</t>
  </si>
  <si>
    <t>Income for group</t>
  </si>
  <si>
    <t>Household Tax Contribution</t>
  </si>
  <si>
    <t>Group Tax Contribution</t>
  </si>
  <si>
    <t>% of Population</t>
  </si>
  <si>
    <t>% of Income</t>
  </si>
  <si>
    <t>% of Tax Burden</t>
  </si>
  <si>
    <t>%I to %T</t>
  </si>
  <si>
    <t>Household Income Tax</t>
  </si>
  <si>
    <t>Take Home Pay / Household</t>
  </si>
  <si>
    <t>Taxes as % of Income</t>
  </si>
  <si>
    <t>% of SS Tax and MC tax compared to total tax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</si>
</sst>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00000%"/>
    <numFmt numFmtId="170" formatCode="0.000%"/>
    <numFmt numFmtId="171" formatCode="&quot;$&quot;#,##0.000"/>
    <numFmt numFmtId="172" formatCode="0.00000%"/>
  </numFmts>
  <fonts count="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Arial"/>
                <a:ea typeface="Arial"/>
                <a:cs typeface="Arial"/>
              </a:rPr>
              <a:t>Percent of Income by Group Relative to Total National Income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625"/>
          <c:w val="0.964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Sheet2!$I$1</c:f>
              <c:strCache>
                <c:ptCount val="1"/>
                <c:pt idx="0">
                  <c:v>% of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Sheet2!$A$2:$A$44</c:f>
              <c:strCache/>
            </c:strRef>
          </c:cat>
          <c:val>
            <c:numRef>
              <c:f>Sheet2!$I$2:$I$44</c:f>
              <c:numCache/>
            </c:numRef>
          </c:val>
          <c:smooth val="0"/>
        </c:ser>
        <c:marker val="1"/>
        <c:axId val="40834679"/>
        <c:axId val="31967792"/>
      </c:line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7792"/>
        <c:crosses val="autoZero"/>
        <c:auto val="1"/>
        <c:lblOffset val="100"/>
        <c:noMultiLvlLbl val="0"/>
      </c:catAx>
      <c:valAx>
        <c:axId val="31967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49</xdr:row>
      <xdr:rowOff>19050</xdr:rowOff>
    </xdr:from>
    <xdr:to>
      <xdr:col>7</xdr:col>
      <xdr:colOff>542925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257175" y="7953375"/>
        <a:ext cx="93154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14.421875" style="0" customWidth="1"/>
    <col min="6" max="6" width="15.28125" style="0" customWidth="1"/>
  </cols>
  <sheetData>
    <row r="1" spans="1:6" ht="12.75">
      <c r="A1" t="s">
        <v>0</v>
      </c>
      <c r="B1" t="s">
        <v>1</v>
      </c>
      <c r="C1" t="s">
        <v>2</v>
      </c>
      <c r="D1">
        <v>219666</v>
      </c>
      <c r="E1" t="s">
        <v>3</v>
      </c>
      <c r="F1">
        <f>IF(D1&gt;$A$9,((D1-$A$9)*$B$9)+(($A$9-$A$8)*$B$8)+(($A$8-$A$7)*$B$7)+(($A$7-$A$6)*$B$6)+(($A$6-$A$5)*$B$5)+(($A$5-$A$4)*$B$4)+(($A$4-$A$3)*$B$3)+(($A$3-$A$2)*$B$2),IF(D1&gt;$A$8,((D1-$A$8)*$B$8)+(($A$8-$A$7)*$B$7)+(($A$7-$A$6)*$B$6)+(($A$6-$A$5)*$B$5)+(($A$5-$A$4)*$B$4)+(($A$4-$A$3)*$B$3)+(($A$3-$A$2)*$B$2),IF(D1&gt;$A$7,((D1-$A$7)*$B$7)+(($A$7-$A$6)*$B$6)+(($A$6-$A$5)*$B$5)+(($A$5-$A$4)*$B$4)+(($A$4-$A$3)*$B$3)+(($A$3-$A$2)*$B$2),IF(D1&gt;$A$6,((D1-$A$6)*$B$6)+(($A$6-$A$5)*$B$5)+(($A$5-$A$4)*$B$4)+(($A$4-$A$3)*$B$3)+(($A$3-$A$2)*$B$2),IF(D1&gt;$A$5,((D1-$A$5)*$B$5)+(($A$5-$A$4)*$B$4)+(($A$4-$A$3)*$B$3)+(($A$3-$A$2)*$B$2),IF(D1&gt;$A$4,((D1-$A$4)*$B$4)+(($A$4-$A$3)*$B$3)+(($A$3-$A$2)*$B$2),IF(D1&gt;$A$3,((D1-$A$3)*$B$3)+(($A$3-$A$2)*$B$2),IF(D1&gt;$A$2,((D1-$A$2)*$B$2),0))))))))</f>
        <v>65816.4</v>
      </c>
    </row>
    <row r="2" spans="1:2" ht="12.75">
      <c r="A2" s="1">
        <v>10000</v>
      </c>
      <c r="B2">
        <v>0.05</v>
      </c>
    </row>
    <row r="3" spans="1:2" ht="12.75">
      <c r="A3" s="1">
        <v>20000</v>
      </c>
      <c r="B3">
        <v>0.1</v>
      </c>
    </row>
    <row r="4" spans="1:2" ht="12.75">
      <c r="A4" s="1">
        <v>30000</v>
      </c>
      <c r="B4">
        <v>0.15</v>
      </c>
    </row>
    <row r="5" spans="1:2" ht="12.75">
      <c r="A5" s="1">
        <v>40000</v>
      </c>
      <c r="B5">
        <v>0.2</v>
      </c>
    </row>
    <row r="6" spans="1:2" ht="12.75">
      <c r="A6" s="1">
        <v>50000</v>
      </c>
      <c r="B6">
        <v>0.25</v>
      </c>
    </row>
    <row r="7" spans="1:2" ht="12.75">
      <c r="A7" s="1">
        <v>75000</v>
      </c>
      <c r="B7">
        <v>0.34</v>
      </c>
    </row>
    <row r="8" spans="1:2" ht="12.75">
      <c r="A8" s="1">
        <v>130000</v>
      </c>
      <c r="B8">
        <v>0.4</v>
      </c>
    </row>
    <row r="9" spans="1:2" ht="12.75">
      <c r="A9" s="1">
        <v>250000</v>
      </c>
      <c r="B9">
        <v>0.5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M18" sqref="M18"/>
    </sheetView>
  </sheetViews>
  <sheetFormatPr defaultColWidth="9.140625" defaultRowHeight="12.75"/>
  <cols>
    <col min="1" max="1" width="20.140625" style="0" customWidth="1"/>
    <col min="2" max="2" width="13.28125" style="0" customWidth="1"/>
    <col min="3" max="3" width="11.8515625" style="0" customWidth="1"/>
    <col min="4" max="4" width="23.00390625" style="0" customWidth="1"/>
    <col min="5" max="5" width="20.00390625" style="0" customWidth="1"/>
    <col min="6" max="6" width="23.57421875" style="0" customWidth="1"/>
    <col min="7" max="7" width="23.57421875" style="4" customWidth="1"/>
    <col min="8" max="8" width="11.7109375" style="4" customWidth="1"/>
    <col min="9" max="9" width="14.7109375" style="4" customWidth="1"/>
    <col min="10" max="10" width="14.57421875" style="0" customWidth="1"/>
    <col min="13" max="13" width="26.140625" style="0" customWidth="1"/>
    <col min="14" max="14" width="19.8515625" style="4" customWidth="1"/>
    <col min="15" max="15" width="2.8515625" style="4" customWidth="1"/>
    <col min="16" max="16" width="18.140625" style="4" bestFit="1" customWidth="1"/>
  </cols>
  <sheetData>
    <row r="1" spans="1:16" ht="12.75">
      <c r="A1" t="s">
        <v>2</v>
      </c>
      <c r="B1" t="s">
        <v>47</v>
      </c>
      <c r="C1" t="s">
        <v>49</v>
      </c>
      <c r="D1" t="s">
        <v>50</v>
      </c>
      <c r="E1" t="s">
        <v>57</v>
      </c>
      <c r="F1" t="s">
        <v>51</v>
      </c>
      <c r="G1" t="s">
        <v>52</v>
      </c>
      <c r="H1" s="4" t="s">
        <v>53</v>
      </c>
      <c r="I1" s="4" t="s">
        <v>54</v>
      </c>
      <c r="J1" s="4" t="s">
        <v>55</v>
      </c>
      <c r="K1" s="3" t="s">
        <v>56</v>
      </c>
      <c r="M1" s="4" t="s">
        <v>58</v>
      </c>
      <c r="N1" s="4" t="s">
        <v>59</v>
      </c>
      <c r="P1" s="4" t="s">
        <v>60</v>
      </c>
    </row>
    <row r="2" spans="2:10" ht="12.75">
      <c r="B2" t="s">
        <v>48</v>
      </c>
      <c r="G2"/>
      <c r="J2" s="4"/>
    </row>
    <row r="3" spans="1:16" ht="12.75">
      <c r="A3" t="s">
        <v>4</v>
      </c>
      <c r="B3">
        <v>3747</v>
      </c>
      <c r="C3" s="1">
        <v>1173</v>
      </c>
      <c r="D3" s="1">
        <f>C3*B3*1000</f>
        <v>4395231000</v>
      </c>
      <c r="E3" s="2">
        <f>IF(C3&gt;Z!$A$9,((C3-Z!$A$9)*Z!$B$9)+((Z!$A$9-Z!$A$8)*Z!$B$8)+((Z!$A$8-Z!$A$7)*Z!$B$7)+((Z!$A$7-Z!$A$6)*Z!$B$6)+((Z!$A$6-Z!$A$5)*Z!$B$5)+((Z!$A$5-Z!$A$4)*Z!$B$4)+((Z!$A$4-Z!$A$3)*Z!$B$3)+((Z!$A$3-Z!$A$2)*Z!$B$2),IF(C3&gt;Z!$A$8,((C3-Z!$A$8)*Z!$B$8)+((Z!$A$8-Z!$A$7)*Z!$B$7)+((Z!$A$7-Z!$A$6)*Z!$B$6)+((Z!$A$6-Z!$A$5)*Z!$B$5)+((Z!$A$5-Z!$A$4)*Z!$B$4)+((Z!$A$4-Z!$A$3)*Z!$B$3)+((Z!$A$3-Z!$A$2)*Z!$B$2),IF(C3&gt;Z!$A$7,((C3-Z!$A$7)*Z!$B$7)+((Z!$A$7-Z!$A$6)*Z!$B$6)+((Z!$A$6-Z!$A$5)*Z!$B$5)+((Z!$A$5-Z!$A$4)*Z!$B$4)+((Z!$A$4-Z!$A$3)*Z!$B$3)+((Z!$A$3-Z!$A$2)*Z!$B$2),IF(C3&gt;Z!$A$6,((C3-Z!$A$6)*Z!$B$6)+((Z!$A$6-Z!$A$5)*Z!$B$5)+((Z!$A$5-Z!$A$4)*Z!$B$4)+((Z!$A$4-Z!$A$3)*Z!$B$3)+((Z!$A$3-Z!$A$2)*Z!$B$2),IF(C3&gt;Z!$A$5,((C3-Z!$A$5)*Z!$B$5)+((Z!$A$5-Z!$A$4)*Z!$B$4)+((Z!$A$4-Z!$A$3)*Z!$B$3)+((Z!$A$3-Z!$A$2)*Z!$B$2),IF(C3&gt;Z!$A$4,((C3-Z!$A$4)*Z!$B$4)+((Z!$A$4-Z!$A$3)*Z!$B$3)+((Z!$A$3-Z!$A$2)*Z!$B$2),IF(C3&gt;Z!$A$3,((C3-Z!$A$3)*Z!$B$3)+((Z!$A$3-Z!$A$2)*Z!$B$2),IF(C3&gt;Z!$A$2,((C3-Z!$A$2)*Z!$B$2),0))))))))</f>
        <v>0</v>
      </c>
      <c r="F3" s="1">
        <f>E3+C3*0</f>
        <v>0</v>
      </c>
      <c r="G3" s="1">
        <f>F3*B3*1000</f>
        <v>0</v>
      </c>
      <c r="H3" s="4">
        <f aca="true" t="shared" si="0" ref="H3:H44">B3/$B$45</f>
        <v>0.031878238231765936</v>
      </c>
      <c r="I3" s="4">
        <f aca="true" t="shared" si="1" ref="I3:I44">D3/$D$45</f>
        <v>0.0005500820167290659</v>
      </c>
      <c r="J3" s="4">
        <f aca="true" t="shared" si="2" ref="J3:J44">G3/$G$45</f>
        <v>0</v>
      </c>
      <c r="K3" s="3">
        <f>J3/I3</f>
        <v>0</v>
      </c>
      <c r="M3" s="1">
        <f>C3-F3</f>
        <v>1173</v>
      </c>
      <c r="N3" s="4">
        <f>F3/C3</f>
        <v>0</v>
      </c>
      <c r="P3" s="4" t="e">
        <f>(F3-E3)/F3</f>
        <v>#DIV/0!</v>
      </c>
    </row>
    <row r="4" spans="1:16" ht="12.75">
      <c r="A4" t="s">
        <v>5</v>
      </c>
      <c r="B4">
        <v>4823</v>
      </c>
      <c r="C4" s="1">
        <v>7911</v>
      </c>
      <c r="D4" s="1">
        <f aca="true" t="shared" si="3" ref="D4:D44">C4*B4*1000</f>
        <v>38154753000</v>
      </c>
      <c r="E4" s="2">
        <f>IF(C4&gt;Z!$A$9,((C4-Z!$A$9)*Z!$B$9)+((Z!$A$9-Z!$A$8)*Z!$B$8)+((Z!$A$8-Z!$A$7)*Z!$B$7)+((Z!$A$7-Z!$A$6)*Z!$B$6)+((Z!$A$6-Z!$A$5)*Z!$B$5)+((Z!$A$5-Z!$A$4)*Z!$B$4)+((Z!$A$4-Z!$A$3)*Z!$B$3)+((Z!$A$3-Z!$A$2)*Z!$B$2),IF(C4&gt;Z!$A$8,((C4-Z!$A$8)*Z!$B$8)+((Z!$A$8-Z!$A$7)*Z!$B$7)+((Z!$A$7-Z!$A$6)*Z!$B$6)+((Z!$A$6-Z!$A$5)*Z!$B$5)+((Z!$A$5-Z!$A$4)*Z!$B$4)+((Z!$A$4-Z!$A$3)*Z!$B$3)+((Z!$A$3-Z!$A$2)*Z!$B$2),IF(C4&gt;Z!$A$7,((C4-Z!$A$7)*Z!$B$7)+((Z!$A$7-Z!$A$6)*Z!$B$6)+((Z!$A$6-Z!$A$5)*Z!$B$5)+((Z!$A$5-Z!$A$4)*Z!$B$4)+((Z!$A$4-Z!$A$3)*Z!$B$3)+((Z!$A$3-Z!$A$2)*Z!$B$2),IF(C4&gt;Z!$A$6,((C4-Z!$A$6)*Z!$B$6)+((Z!$A$6-Z!$A$5)*Z!$B$5)+((Z!$A$5-Z!$A$4)*Z!$B$4)+((Z!$A$4-Z!$A$3)*Z!$B$3)+((Z!$A$3-Z!$A$2)*Z!$B$2),IF(C4&gt;Z!$A$5,((C4-Z!$A$5)*Z!$B$5)+((Z!$A$5-Z!$A$4)*Z!$B$4)+((Z!$A$4-Z!$A$3)*Z!$B$3)+((Z!$A$3-Z!$A$2)*Z!$B$2),IF(C4&gt;Z!$A$4,((C4-Z!$A$4)*Z!$B$4)+((Z!$A$4-Z!$A$3)*Z!$B$3)+((Z!$A$3-Z!$A$2)*Z!$B$2),IF(C4&gt;Z!$A$3,((C4-Z!$A$3)*Z!$B$3)+((Z!$A$3-Z!$A$2)*Z!$B$2),IF(C4&gt;Z!$A$2,((C4-Z!$A$2)*Z!$B$2),0))))))))</f>
        <v>0</v>
      </c>
      <c r="F4" s="1">
        <f>E4+C4*0</f>
        <v>0</v>
      </c>
      <c r="G4" s="1">
        <f aca="true" t="shared" si="4" ref="G4:G44">F4*B4*1000</f>
        <v>0</v>
      </c>
      <c r="H4" s="4">
        <f t="shared" si="0"/>
        <v>0.04103249079044759</v>
      </c>
      <c r="I4" s="4">
        <f t="shared" si="1"/>
        <v>0.00477523103519232</v>
      </c>
      <c r="J4" s="4">
        <f t="shared" si="2"/>
        <v>0</v>
      </c>
      <c r="K4" s="3">
        <f aca="true" t="shared" si="5" ref="K4:K44">J4/I4</f>
        <v>0</v>
      </c>
      <c r="L4" s="4">
        <f>H4+H3</f>
        <v>0.07291072902221352</v>
      </c>
      <c r="M4" s="1">
        <f aca="true" t="shared" si="6" ref="M4:M44">C4-F4</f>
        <v>7911</v>
      </c>
      <c r="N4" s="4">
        <f aca="true" t="shared" si="7" ref="N4:N44">F4/C4</f>
        <v>0</v>
      </c>
      <c r="P4" s="4" t="e">
        <f aca="true" t="shared" si="8" ref="P4:P44">(F4-E4)/F4</f>
        <v>#DIV/0!</v>
      </c>
    </row>
    <row r="5" spans="1:16" ht="12.75">
      <c r="A5" t="s">
        <v>6</v>
      </c>
      <c r="B5">
        <v>6759</v>
      </c>
      <c r="C5" s="1">
        <v>12384</v>
      </c>
      <c r="D5" s="1">
        <f t="shared" si="3"/>
        <v>83703456000</v>
      </c>
      <c r="E5" s="2">
        <f>IF(C5&gt;Z!$A$9,((C5-Z!$A$9)*Z!$B$9)+((Z!$A$9-Z!$A$8)*Z!$B$8)+((Z!$A$8-Z!$A$7)*Z!$B$7)+((Z!$A$7-Z!$A$6)*Z!$B$6)+((Z!$A$6-Z!$A$5)*Z!$B$5)+((Z!$A$5-Z!$A$4)*Z!$B$4)+((Z!$A$4-Z!$A$3)*Z!$B$3)+((Z!$A$3-Z!$A$2)*Z!$B$2),IF(C5&gt;Z!$A$8,((C5-Z!$A$8)*Z!$B$8)+((Z!$A$8-Z!$A$7)*Z!$B$7)+((Z!$A$7-Z!$A$6)*Z!$B$6)+((Z!$A$6-Z!$A$5)*Z!$B$5)+((Z!$A$5-Z!$A$4)*Z!$B$4)+((Z!$A$4-Z!$A$3)*Z!$B$3)+((Z!$A$3-Z!$A$2)*Z!$B$2),IF(C5&gt;Z!$A$7,((C5-Z!$A$7)*Z!$B$7)+((Z!$A$7-Z!$A$6)*Z!$B$6)+((Z!$A$6-Z!$A$5)*Z!$B$5)+((Z!$A$5-Z!$A$4)*Z!$B$4)+((Z!$A$4-Z!$A$3)*Z!$B$3)+((Z!$A$3-Z!$A$2)*Z!$B$2),IF(C5&gt;Z!$A$6,((C5-Z!$A$6)*Z!$B$6)+((Z!$A$6-Z!$A$5)*Z!$B$5)+((Z!$A$5-Z!$A$4)*Z!$B$4)+((Z!$A$4-Z!$A$3)*Z!$B$3)+((Z!$A$3-Z!$A$2)*Z!$B$2),IF(C5&gt;Z!$A$5,((C5-Z!$A$5)*Z!$B$5)+((Z!$A$5-Z!$A$4)*Z!$B$4)+((Z!$A$4-Z!$A$3)*Z!$B$3)+((Z!$A$3-Z!$A$2)*Z!$B$2),IF(C5&gt;Z!$A$4,((C5-Z!$A$4)*Z!$B$4)+((Z!$A$4-Z!$A$3)*Z!$B$3)+((Z!$A$3-Z!$A$2)*Z!$B$2),IF(C5&gt;Z!$A$3,((C5-Z!$A$3)*Z!$B$3)+((Z!$A$3-Z!$A$2)*Z!$B$2),IF(C5&gt;Z!$A$2,((C5-Z!$A$2)*Z!$B$2),0))))))))</f>
        <v>119.2</v>
      </c>
      <c r="F5" s="1">
        <f>E5+C5*0</f>
        <v>119.2</v>
      </c>
      <c r="G5" s="1">
        <f t="shared" si="4"/>
        <v>805672800</v>
      </c>
      <c r="H5" s="4">
        <f t="shared" si="0"/>
        <v>0.0575033392603432</v>
      </c>
      <c r="I5" s="4">
        <f t="shared" si="1"/>
        <v>0.010475846635517594</v>
      </c>
      <c r="J5" s="4">
        <f t="shared" si="2"/>
        <v>0.00027564782944554655</v>
      </c>
      <c r="K5" s="3">
        <f t="shared" si="5"/>
        <v>0.026312701878527193</v>
      </c>
      <c r="L5" s="4">
        <f>L4+H5</f>
        <v>0.13041406828255672</v>
      </c>
      <c r="M5" s="1">
        <f t="shared" si="6"/>
        <v>12264.8</v>
      </c>
      <c r="N5" s="4">
        <f t="shared" si="7"/>
        <v>0.009625322997416022</v>
      </c>
      <c r="P5" s="4">
        <f t="shared" si="8"/>
        <v>0</v>
      </c>
    </row>
    <row r="6" spans="1:16" ht="12.75">
      <c r="A6" t="s">
        <v>7</v>
      </c>
      <c r="B6">
        <v>6924</v>
      </c>
      <c r="C6" s="1">
        <v>17340</v>
      </c>
      <c r="D6" s="1">
        <f t="shared" si="3"/>
        <v>120062160000</v>
      </c>
      <c r="E6" s="2">
        <f>IF(C6&gt;Z!$A$9,((C6-Z!$A$9)*Z!$B$9)+((Z!$A$9-Z!$A$8)*Z!$B$8)+((Z!$A$8-Z!$A$7)*Z!$B$7)+((Z!$A$7-Z!$A$6)*Z!$B$6)+((Z!$A$6-Z!$A$5)*Z!$B$5)+((Z!$A$5-Z!$A$4)*Z!$B$4)+((Z!$A$4-Z!$A$3)*Z!$B$3)+((Z!$A$3-Z!$A$2)*Z!$B$2),IF(C6&gt;Z!$A$8,((C6-Z!$A$8)*Z!$B$8)+((Z!$A$8-Z!$A$7)*Z!$B$7)+((Z!$A$7-Z!$A$6)*Z!$B$6)+((Z!$A$6-Z!$A$5)*Z!$B$5)+((Z!$A$5-Z!$A$4)*Z!$B$4)+((Z!$A$4-Z!$A$3)*Z!$B$3)+((Z!$A$3-Z!$A$2)*Z!$B$2),IF(C6&gt;Z!$A$7,((C6-Z!$A$7)*Z!$B$7)+((Z!$A$7-Z!$A$6)*Z!$B$6)+((Z!$A$6-Z!$A$5)*Z!$B$5)+((Z!$A$5-Z!$A$4)*Z!$B$4)+((Z!$A$4-Z!$A$3)*Z!$B$3)+((Z!$A$3-Z!$A$2)*Z!$B$2),IF(C6&gt;Z!$A$6,((C6-Z!$A$6)*Z!$B$6)+((Z!$A$6-Z!$A$5)*Z!$B$5)+((Z!$A$5-Z!$A$4)*Z!$B$4)+((Z!$A$4-Z!$A$3)*Z!$B$3)+((Z!$A$3-Z!$A$2)*Z!$B$2),IF(C6&gt;Z!$A$5,((C6-Z!$A$5)*Z!$B$5)+((Z!$A$5-Z!$A$4)*Z!$B$4)+((Z!$A$4-Z!$A$3)*Z!$B$3)+((Z!$A$3-Z!$A$2)*Z!$B$2),IF(C6&gt;Z!$A$4,((C6-Z!$A$4)*Z!$B$4)+((Z!$A$4-Z!$A$3)*Z!$B$3)+((Z!$A$3-Z!$A$2)*Z!$B$2),IF(C6&gt;Z!$A$3,((C6-Z!$A$3)*Z!$B$3)+((Z!$A$3-Z!$A$2)*Z!$B$2),IF(C6&gt;Z!$A$2,((C6-Z!$A$2)*Z!$B$2),0))))))))</f>
        <v>367</v>
      </c>
      <c r="F6" s="1">
        <f>E6+C6*0</f>
        <v>367</v>
      </c>
      <c r="G6" s="1">
        <f t="shared" si="4"/>
        <v>2541108000</v>
      </c>
      <c r="H6" s="4">
        <f t="shared" si="0"/>
        <v>0.05890710475493657</v>
      </c>
      <c r="I6" s="4">
        <f t="shared" si="1"/>
        <v>0.01502629443268119</v>
      </c>
      <c r="J6" s="4">
        <f t="shared" si="2"/>
        <v>0.0008693987243788221</v>
      </c>
      <c r="K6" s="3">
        <f t="shared" si="5"/>
        <v>0.05785849121177459</v>
      </c>
      <c r="L6" s="4">
        <f aca="true" t="shared" si="9" ref="L6:L44">L5+H6</f>
        <v>0.1893211730374933</v>
      </c>
      <c r="M6" s="1">
        <f t="shared" si="6"/>
        <v>16973</v>
      </c>
      <c r="N6" s="4">
        <f t="shared" si="7"/>
        <v>0.021164936562860438</v>
      </c>
      <c r="P6" s="4">
        <f t="shared" si="8"/>
        <v>0</v>
      </c>
    </row>
    <row r="7" spans="1:16" ht="12.75">
      <c r="A7" t="s">
        <v>8</v>
      </c>
      <c r="B7">
        <v>7099</v>
      </c>
      <c r="C7" s="1">
        <v>22242</v>
      </c>
      <c r="D7" s="1">
        <f t="shared" si="3"/>
        <v>157895958000</v>
      </c>
      <c r="E7" s="2">
        <f>IF(C7&gt;Z!$A$9,((C7-Z!$A$9)*Z!$B$9)+((Z!$A$9-Z!$A$8)*Z!$B$8)+((Z!$A$8-Z!$A$7)*Z!$B$7)+((Z!$A$7-Z!$A$6)*Z!$B$6)+((Z!$A$6-Z!$A$5)*Z!$B$5)+((Z!$A$5-Z!$A$4)*Z!$B$4)+((Z!$A$4-Z!$A$3)*Z!$B$3)+((Z!$A$3-Z!$A$2)*Z!$B$2),IF(C7&gt;Z!$A$8,((C7-Z!$A$8)*Z!$B$8)+((Z!$A$8-Z!$A$7)*Z!$B$7)+((Z!$A$7-Z!$A$6)*Z!$B$6)+((Z!$A$6-Z!$A$5)*Z!$B$5)+((Z!$A$5-Z!$A$4)*Z!$B$4)+((Z!$A$4-Z!$A$3)*Z!$B$3)+((Z!$A$3-Z!$A$2)*Z!$B$2),IF(C7&gt;Z!$A$7,((C7-Z!$A$7)*Z!$B$7)+((Z!$A$7-Z!$A$6)*Z!$B$6)+((Z!$A$6-Z!$A$5)*Z!$B$5)+((Z!$A$5-Z!$A$4)*Z!$B$4)+((Z!$A$4-Z!$A$3)*Z!$B$3)+((Z!$A$3-Z!$A$2)*Z!$B$2),IF(C7&gt;Z!$A$6,((C7-Z!$A$6)*Z!$B$6)+((Z!$A$6-Z!$A$5)*Z!$B$5)+((Z!$A$5-Z!$A$4)*Z!$B$4)+((Z!$A$4-Z!$A$3)*Z!$B$3)+((Z!$A$3-Z!$A$2)*Z!$B$2),IF(C7&gt;Z!$A$5,((C7-Z!$A$5)*Z!$B$5)+((Z!$A$5-Z!$A$4)*Z!$B$4)+((Z!$A$4-Z!$A$3)*Z!$B$3)+((Z!$A$3-Z!$A$2)*Z!$B$2),IF(C7&gt;Z!$A$4,((C7-Z!$A$4)*Z!$B$4)+((Z!$A$4-Z!$A$3)*Z!$B$3)+((Z!$A$3-Z!$A$2)*Z!$B$2),IF(C7&gt;Z!$A$3,((C7-Z!$A$3)*Z!$B$3)+((Z!$A$3-Z!$A$2)*Z!$B$2),IF(C7&gt;Z!$A$2,((C7-Z!$A$2)*Z!$B$2),0))))))))</f>
        <v>724.2</v>
      </c>
      <c r="F7" s="1">
        <f>E7+C7*0.08</f>
        <v>2503.5600000000004</v>
      </c>
      <c r="G7" s="1">
        <f t="shared" si="4"/>
        <v>17772772440</v>
      </c>
      <c r="H7" s="4">
        <f t="shared" si="0"/>
        <v>0.06039594694617197</v>
      </c>
      <c r="I7" s="4">
        <f t="shared" si="1"/>
        <v>0.019761356572614245</v>
      </c>
      <c r="J7" s="4">
        <f t="shared" si="2"/>
        <v>0.006080664689580721</v>
      </c>
      <c r="K7" s="3">
        <f t="shared" si="5"/>
        <v>0.3077048211359867</v>
      </c>
      <c r="L7" s="4">
        <f t="shared" si="9"/>
        <v>0.24971711998366528</v>
      </c>
      <c r="M7" s="1">
        <f t="shared" si="6"/>
        <v>19738.44</v>
      </c>
      <c r="N7" s="4">
        <f t="shared" si="7"/>
        <v>0.11256002158079312</v>
      </c>
      <c r="P7" s="4">
        <f t="shared" si="8"/>
        <v>0.7107319177491253</v>
      </c>
    </row>
    <row r="8" spans="1:16" ht="12.75">
      <c r="A8" t="s">
        <v>9</v>
      </c>
      <c r="B8">
        <v>6633</v>
      </c>
      <c r="C8" s="1">
        <v>27151</v>
      </c>
      <c r="D8" s="1">
        <f t="shared" si="3"/>
        <v>180092583000</v>
      </c>
      <c r="E8" s="2">
        <f>IF(C8&gt;Z!$A$9,((C8-Z!$A$9)*Z!$B$9)+((Z!$A$9-Z!$A$8)*Z!$B$8)+((Z!$A$8-Z!$A$7)*Z!$B$7)+((Z!$A$7-Z!$A$6)*Z!$B$6)+((Z!$A$6-Z!$A$5)*Z!$B$5)+((Z!$A$5-Z!$A$4)*Z!$B$4)+((Z!$A$4-Z!$A$3)*Z!$B$3)+((Z!$A$3-Z!$A$2)*Z!$B$2),IF(C8&gt;Z!$A$8,((C8-Z!$A$8)*Z!$B$8)+((Z!$A$8-Z!$A$7)*Z!$B$7)+((Z!$A$7-Z!$A$6)*Z!$B$6)+((Z!$A$6-Z!$A$5)*Z!$B$5)+((Z!$A$5-Z!$A$4)*Z!$B$4)+((Z!$A$4-Z!$A$3)*Z!$B$3)+((Z!$A$3-Z!$A$2)*Z!$B$2),IF(C8&gt;Z!$A$7,((C8-Z!$A$7)*Z!$B$7)+((Z!$A$7-Z!$A$6)*Z!$B$6)+((Z!$A$6-Z!$A$5)*Z!$B$5)+((Z!$A$5-Z!$A$4)*Z!$B$4)+((Z!$A$4-Z!$A$3)*Z!$B$3)+((Z!$A$3-Z!$A$2)*Z!$B$2),IF(C8&gt;Z!$A$6,((C8-Z!$A$6)*Z!$B$6)+((Z!$A$6-Z!$A$5)*Z!$B$5)+((Z!$A$5-Z!$A$4)*Z!$B$4)+((Z!$A$4-Z!$A$3)*Z!$B$3)+((Z!$A$3-Z!$A$2)*Z!$B$2),IF(C8&gt;Z!$A$5,((C8-Z!$A$5)*Z!$B$5)+((Z!$A$5-Z!$A$4)*Z!$B$4)+((Z!$A$4-Z!$A$3)*Z!$B$3)+((Z!$A$3-Z!$A$2)*Z!$B$2),IF(C8&gt;Z!$A$4,((C8-Z!$A$4)*Z!$B$4)+((Z!$A$4-Z!$A$3)*Z!$B$3)+((Z!$A$3-Z!$A$2)*Z!$B$2),IF(C8&gt;Z!$A$3,((C8-Z!$A$3)*Z!$B$3)+((Z!$A$3-Z!$A$2)*Z!$B$2),IF(C8&gt;Z!$A$2,((C8-Z!$A$2)*Z!$B$2),0))))))))</f>
        <v>1215.1</v>
      </c>
      <c r="F8" s="1">
        <f aca="true" t="shared" si="10" ref="F8:F13">E8+C8*0.08</f>
        <v>3387.18</v>
      </c>
      <c r="G8" s="1">
        <f t="shared" si="4"/>
        <v>22467164939.999996</v>
      </c>
      <c r="H8" s="4">
        <f t="shared" si="0"/>
        <v>0.056431372882653714</v>
      </c>
      <c r="I8" s="4">
        <f t="shared" si="1"/>
        <v>0.022539359422653026</v>
      </c>
      <c r="J8" s="4">
        <f t="shared" si="2"/>
        <v>0.00768677464288987</v>
      </c>
      <c r="K8" s="3">
        <f t="shared" si="5"/>
        <v>0.34103784844765067</v>
      </c>
      <c r="L8" s="4">
        <f t="shared" si="9"/>
        <v>0.306148492866319</v>
      </c>
      <c r="M8" s="1">
        <f t="shared" si="6"/>
        <v>23763.82</v>
      </c>
      <c r="N8" s="4">
        <f t="shared" si="7"/>
        <v>0.12475341608043902</v>
      </c>
      <c r="P8" s="4">
        <f t="shared" si="8"/>
        <v>0.6412650051074935</v>
      </c>
    </row>
    <row r="9" spans="1:16" ht="12.75">
      <c r="A9" t="s">
        <v>10</v>
      </c>
      <c r="B9">
        <v>6370</v>
      </c>
      <c r="C9" s="1">
        <v>32105</v>
      </c>
      <c r="D9" s="1">
        <f t="shared" si="3"/>
        <v>204508850000</v>
      </c>
      <c r="E9" s="2">
        <f>IF(C9&gt;Z!$A$9,((C9-Z!$A$9)*Z!$B$9)+((Z!$A$9-Z!$A$8)*Z!$B$8)+((Z!$A$8-Z!$A$7)*Z!$B$7)+((Z!$A$7-Z!$A$6)*Z!$B$6)+((Z!$A$6-Z!$A$5)*Z!$B$5)+((Z!$A$5-Z!$A$4)*Z!$B$4)+((Z!$A$4-Z!$A$3)*Z!$B$3)+((Z!$A$3-Z!$A$2)*Z!$B$2),IF(C9&gt;Z!$A$8,((C9-Z!$A$8)*Z!$B$8)+((Z!$A$8-Z!$A$7)*Z!$B$7)+((Z!$A$7-Z!$A$6)*Z!$B$6)+((Z!$A$6-Z!$A$5)*Z!$B$5)+((Z!$A$5-Z!$A$4)*Z!$B$4)+((Z!$A$4-Z!$A$3)*Z!$B$3)+((Z!$A$3-Z!$A$2)*Z!$B$2),IF(C9&gt;Z!$A$7,((C9-Z!$A$7)*Z!$B$7)+((Z!$A$7-Z!$A$6)*Z!$B$6)+((Z!$A$6-Z!$A$5)*Z!$B$5)+((Z!$A$5-Z!$A$4)*Z!$B$4)+((Z!$A$4-Z!$A$3)*Z!$B$3)+((Z!$A$3-Z!$A$2)*Z!$B$2),IF(C9&gt;Z!$A$6,((C9-Z!$A$6)*Z!$B$6)+((Z!$A$6-Z!$A$5)*Z!$B$5)+((Z!$A$5-Z!$A$4)*Z!$B$4)+((Z!$A$4-Z!$A$3)*Z!$B$3)+((Z!$A$3-Z!$A$2)*Z!$B$2),IF(C9&gt;Z!$A$5,((C9-Z!$A$5)*Z!$B$5)+((Z!$A$5-Z!$A$4)*Z!$B$4)+((Z!$A$4-Z!$A$3)*Z!$B$3)+((Z!$A$3-Z!$A$2)*Z!$B$2),IF(C9&gt;Z!$A$4,((C9-Z!$A$4)*Z!$B$4)+((Z!$A$4-Z!$A$3)*Z!$B$3)+((Z!$A$3-Z!$A$2)*Z!$B$2),IF(C9&gt;Z!$A$3,((C9-Z!$A$3)*Z!$B$3)+((Z!$A$3-Z!$A$2)*Z!$B$2),IF(C9&gt;Z!$A$2,((C9-Z!$A$2)*Z!$B$2),0))))))))</f>
        <v>1815.75</v>
      </c>
      <c r="F9" s="1">
        <f t="shared" si="10"/>
        <v>4384.15</v>
      </c>
      <c r="G9" s="1">
        <f t="shared" si="4"/>
        <v>27927035499.999996</v>
      </c>
      <c r="H9" s="4">
        <f t="shared" si="0"/>
        <v>0.054193855760968516</v>
      </c>
      <c r="I9" s="4">
        <f t="shared" si="1"/>
        <v>0.025595159992032733</v>
      </c>
      <c r="J9" s="4">
        <f t="shared" si="2"/>
        <v>0.009554780449859699</v>
      </c>
      <c r="K9" s="3">
        <f t="shared" si="5"/>
        <v>0.37330418926210707</v>
      </c>
      <c r="L9" s="4">
        <f t="shared" si="9"/>
        <v>0.36034234862728753</v>
      </c>
      <c r="M9" s="1">
        <f t="shared" si="6"/>
        <v>27720.85</v>
      </c>
      <c r="N9" s="4">
        <f t="shared" si="7"/>
        <v>0.13655661111976328</v>
      </c>
      <c r="P9" s="4">
        <f t="shared" si="8"/>
        <v>0.5858376196069933</v>
      </c>
    </row>
    <row r="10" spans="1:16" ht="12.75">
      <c r="A10" t="s">
        <v>11</v>
      </c>
      <c r="B10">
        <v>6033</v>
      </c>
      <c r="C10" s="1">
        <v>37184</v>
      </c>
      <c r="D10" s="1">
        <f t="shared" si="3"/>
        <v>224331072000</v>
      </c>
      <c r="E10" s="2">
        <f>IF(C10&gt;Z!$A$9,((C10-Z!$A$9)*Z!$B$9)+((Z!$A$9-Z!$A$8)*Z!$B$8)+((Z!$A$8-Z!$A$7)*Z!$B$7)+((Z!$A$7-Z!$A$6)*Z!$B$6)+((Z!$A$6-Z!$A$5)*Z!$B$5)+((Z!$A$5-Z!$A$4)*Z!$B$4)+((Z!$A$4-Z!$A$3)*Z!$B$3)+((Z!$A$3-Z!$A$2)*Z!$B$2),IF(C10&gt;Z!$A$8,((C10-Z!$A$8)*Z!$B$8)+((Z!$A$8-Z!$A$7)*Z!$B$7)+((Z!$A$7-Z!$A$6)*Z!$B$6)+((Z!$A$6-Z!$A$5)*Z!$B$5)+((Z!$A$5-Z!$A$4)*Z!$B$4)+((Z!$A$4-Z!$A$3)*Z!$B$3)+((Z!$A$3-Z!$A$2)*Z!$B$2),IF(C10&gt;Z!$A$7,((C10-Z!$A$7)*Z!$B$7)+((Z!$A$7-Z!$A$6)*Z!$B$6)+((Z!$A$6-Z!$A$5)*Z!$B$5)+((Z!$A$5-Z!$A$4)*Z!$B$4)+((Z!$A$4-Z!$A$3)*Z!$B$3)+((Z!$A$3-Z!$A$2)*Z!$B$2),IF(C10&gt;Z!$A$6,((C10-Z!$A$6)*Z!$B$6)+((Z!$A$6-Z!$A$5)*Z!$B$5)+((Z!$A$5-Z!$A$4)*Z!$B$4)+((Z!$A$4-Z!$A$3)*Z!$B$3)+((Z!$A$3-Z!$A$2)*Z!$B$2),IF(C10&gt;Z!$A$5,((C10-Z!$A$5)*Z!$B$5)+((Z!$A$5-Z!$A$4)*Z!$B$4)+((Z!$A$4-Z!$A$3)*Z!$B$3)+((Z!$A$3-Z!$A$2)*Z!$B$2),IF(C10&gt;Z!$A$4,((C10-Z!$A$4)*Z!$B$4)+((Z!$A$4-Z!$A$3)*Z!$B$3)+((Z!$A$3-Z!$A$2)*Z!$B$2),IF(C10&gt;Z!$A$3,((C10-Z!$A$3)*Z!$B$3)+((Z!$A$3-Z!$A$2)*Z!$B$2),IF(C10&gt;Z!$A$2,((C10-Z!$A$2)*Z!$B$2),0))))))))</f>
        <v>2577.6</v>
      </c>
      <c r="F10" s="1">
        <f t="shared" si="10"/>
        <v>5552.32</v>
      </c>
      <c r="G10" s="1">
        <f t="shared" si="4"/>
        <v>33497146560</v>
      </c>
      <c r="H10" s="4">
        <f t="shared" si="0"/>
        <v>0.05132677108413235</v>
      </c>
      <c r="I10" s="4">
        <f t="shared" si="1"/>
        <v>0.02807599611960174</v>
      </c>
      <c r="J10" s="4">
        <f t="shared" si="2"/>
        <v>0.011460503248816836</v>
      </c>
      <c r="K10" s="3">
        <f t="shared" si="5"/>
        <v>0.4081957840425647</v>
      </c>
      <c r="L10" s="4">
        <f t="shared" si="9"/>
        <v>0.4116691197114199</v>
      </c>
      <c r="M10" s="1">
        <f t="shared" si="6"/>
        <v>31631.68</v>
      </c>
      <c r="N10" s="4">
        <f t="shared" si="7"/>
        <v>0.14932013769363167</v>
      </c>
      <c r="P10" s="4">
        <f t="shared" si="8"/>
        <v>0.5357616275718978</v>
      </c>
    </row>
    <row r="11" spans="1:16" ht="12.75">
      <c r="A11" t="s">
        <v>12</v>
      </c>
      <c r="B11">
        <v>5680</v>
      </c>
      <c r="C11" s="1">
        <v>42051</v>
      </c>
      <c r="D11" s="1">
        <f t="shared" si="3"/>
        <v>238849680000</v>
      </c>
      <c r="E11" s="2">
        <f>IF(C11&gt;Z!$A$9,((C11-Z!$A$9)*Z!$B$9)+((Z!$A$9-Z!$A$8)*Z!$B$8)+((Z!$A$8-Z!$A$7)*Z!$B$7)+((Z!$A$7-Z!$A$6)*Z!$B$6)+((Z!$A$6-Z!$A$5)*Z!$B$5)+((Z!$A$5-Z!$A$4)*Z!$B$4)+((Z!$A$4-Z!$A$3)*Z!$B$3)+((Z!$A$3-Z!$A$2)*Z!$B$2),IF(C11&gt;Z!$A$8,((C11-Z!$A$8)*Z!$B$8)+((Z!$A$8-Z!$A$7)*Z!$B$7)+((Z!$A$7-Z!$A$6)*Z!$B$6)+((Z!$A$6-Z!$A$5)*Z!$B$5)+((Z!$A$5-Z!$A$4)*Z!$B$4)+((Z!$A$4-Z!$A$3)*Z!$B$3)+((Z!$A$3-Z!$A$2)*Z!$B$2),IF(C11&gt;Z!$A$7,((C11-Z!$A$7)*Z!$B$7)+((Z!$A$7-Z!$A$6)*Z!$B$6)+((Z!$A$6-Z!$A$5)*Z!$B$5)+((Z!$A$5-Z!$A$4)*Z!$B$4)+((Z!$A$4-Z!$A$3)*Z!$B$3)+((Z!$A$3-Z!$A$2)*Z!$B$2),IF(C11&gt;Z!$A$6,((C11-Z!$A$6)*Z!$B$6)+((Z!$A$6-Z!$A$5)*Z!$B$5)+((Z!$A$5-Z!$A$4)*Z!$B$4)+((Z!$A$4-Z!$A$3)*Z!$B$3)+((Z!$A$3-Z!$A$2)*Z!$B$2),IF(C11&gt;Z!$A$5,((C11-Z!$A$5)*Z!$B$5)+((Z!$A$5-Z!$A$4)*Z!$B$4)+((Z!$A$4-Z!$A$3)*Z!$B$3)+((Z!$A$3-Z!$A$2)*Z!$B$2),IF(C11&gt;Z!$A$4,((C11-Z!$A$4)*Z!$B$4)+((Z!$A$4-Z!$A$3)*Z!$B$3)+((Z!$A$3-Z!$A$2)*Z!$B$2),IF(C11&gt;Z!$A$3,((C11-Z!$A$3)*Z!$B$3)+((Z!$A$3-Z!$A$2)*Z!$B$2),IF(C11&gt;Z!$A$2,((C11-Z!$A$2)*Z!$B$2),0))))))))</f>
        <v>3410.2</v>
      </c>
      <c r="F11" s="1">
        <f t="shared" si="10"/>
        <v>6774.28</v>
      </c>
      <c r="G11" s="1">
        <f t="shared" si="4"/>
        <v>38477910400</v>
      </c>
      <c r="H11" s="4">
        <f t="shared" si="0"/>
        <v>0.04832356369266894</v>
      </c>
      <c r="I11" s="4">
        <f t="shared" si="1"/>
        <v>0.02989306220071073</v>
      </c>
      <c r="J11" s="4">
        <f t="shared" si="2"/>
        <v>0.013164590493014312</v>
      </c>
      <c r="K11" s="3">
        <f t="shared" si="5"/>
        <v>0.44038949253921916</v>
      </c>
      <c r="L11" s="4">
        <f t="shared" si="9"/>
        <v>0.45999268340408883</v>
      </c>
      <c r="M11" s="1">
        <f t="shared" si="6"/>
        <v>35276.72</v>
      </c>
      <c r="N11" s="4">
        <f t="shared" si="7"/>
        <v>0.1610967634539012</v>
      </c>
      <c r="P11" s="4">
        <f t="shared" si="8"/>
        <v>0.4965959482040896</v>
      </c>
    </row>
    <row r="12" spans="1:16" ht="12.75">
      <c r="A12" t="s">
        <v>13</v>
      </c>
      <c r="B12">
        <v>4894</v>
      </c>
      <c r="C12" s="1">
        <v>47152</v>
      </c>
      <c r="D12" s="1">
        <f t="shared" si="3"/>
        <v>230761888000</v>
      </c>
      <c r="E12" s="2">
        <f>IF(C12&gt;Z!$A$9,((C12-Z!$A$9)*Z!$B$9)+((Z!$A$9-Z!$A$8)*Z!$B$8)+((Z!$A$8-Z!$A$7)*Z!$B$7)+((Z!$A$7-Z!$A$6)*Z!$B$6)+((Z!$A$6-Z!$A$5)*Z!$B$5)+((Z!$A$5-Z!$A$4)*Z!$B$4)+((Z!$A$4-Z!$A$3)*Z!$B$3)+((Z!$A$3-Z!$A$2)*Z!$B$2),IF(C12&gt;Z!$A$8,((C12-Z!$A$8)*Z!$B$8)+((Z!$A$8-Z!$A$7)*Z!$B$7)+((Z!$A$7-Z!$A$6)*Z!$B$6)+((Z!$A$6-Z!$A$5)*Z!$B$5)+((Z!$A$5-Z!$A$4)*Z!$B$4)+((Z!$A$4-Z!$A$3)*Z!$B$3)+((Z!$A$3-Z!$A$2)*Z!$B$2),IF(C12&gt;Z!$A$7,((C12-Z!$A$7)*Z!$B$7)+((Z!$A$7-Z!$A$6)*Z!$B$6)+((Z!$A$6-Z!$A$5)*Z!$B$5)+((Z!$A$5-Z!$A$4)*Z!$B$4)+((Z!$A$4-Z!$A$3)*Z!$B$3)+((Z!$A$3-Z!$A$2)*Z!$B$2),IF(C12&gt;Z!$A$6,((C12-Z!$A$6)*Z!$B$6)+((Z!$A$6-Z!$A$5)*Z!$B$5)+((Z!$A$5-Z!$A$4)*Z!$B$4)+((Z!$A$4-Z!$A$3)*Z!$B$3)+((Z!$A$3-Z!$A$2)*Z!$B$2),IF(C12&gt;Z!$A$5,((C12-Z!$A$5)*Z!$B$5)+((Z!$A$5-Z!$A$4)*Z!$B$4)+((Z!$A$4-Z!$A$3)*Z!$B$3)+((Z!$A$3-Z!$A$2)*Z!$B$2),IF(C12&gt;Z!$A$4,((C12-Z!$A$4)*Z!$B$4)+((Z!$A$4-Z!$A$3)*Z!$B$3)+((Z!$A$3-Z!$A$2)*Z!$B$2),IF(C12&gt;Z!$A$3,((C12-Z!$A$3)*Z!$B$3)+((Z!$A$3-Z!$A$2)*Z!$B$2),IF(C12&gt;Z!$A$2,((C12-Z!$A$2)*Z!$B$2),0))))))))</f>
        <v>4430.4</v>
      </c>
      <c r="F12" s="1">
        <f t="shared" si="10"/>
        <v>8202.56</v>
      </c>
      <c r="G12" s="1">
        <f t="shared" si="4"/>
        <v>40143328640</v>
      </c>
      <c r="H12" s="4">
        <f t="shared" si="0"/>
        <v>0.04163653533660595</v>
      </c>
      <c r="I12" s="4">
        <f t="shared" si="1"/>
        <v>0.028880840332452792</v>
      </c>
      <c r="J12" s="4">
        <f t="shared" si="2"/>
        <v>0.01373438622519619</v>
      </c>
      <c r="K12" s="3">
        <f t="shared" si="5"/>
        <v>0.4755535527047372</v>
      </c>
      <c r="L12" s="4">
        <f t="shared" si="9"/>
        <v>0.5016292187406948</v>
      </c>
      <c r="M12" s="1">
        <f t="shared" si="6"/>
        <v>38949.44</v>
      </c>
      <c r="N12" s="4">
        <f t="shared" si="7"/>
        <v>0.17395995928062435</v>
      </c>
      <c r="P12" s="4">
        <f t="shared" si="8"/>
        <v>0.4598759411695861</v>
      </c>
    </row>
    <row r="13" spans="1:16" ht="12.75">
      <c r="A13" t="s">
        <v>14</v>
      </c>
      <c r="B13">
        <v>5147</v>
      </c>
      <c r="C13" s="1">
        <v>51913</v>
      </c>
      <c r="D13" s="1">
        <f t="shared" si="3"/>
        <v>267196211000</v>
      </c>
      <c r="E13" s="2">
        <f>IF(C13&gt;Z!$A$9,((C13-Z!$A$9)*Z!$B$9)+((Z!$A$9-Z!$A$8)*Z!$B$8)+((Z!$A$8-Z!$A$7)*Z!$B$7)+((Z!$A$7-Z!$A$6)*Z!$B$6)+((Z!$A$6-Z!$A$5)*Z!$B$5)+((Z!$A$5-Z!$A$4)*Z!$B$4)+((Z!$A$4-Z!$A$3)*Z!$B$3)+((Z!$A$3-Z!$A$2)*Z!$B$2),IF(C13&gt;Z!$A$8,((C13-Z!$A$8)*Z!$B$8)+((Z!$A$8-Z!$A$7)*Z!$B$7)+((Z!$A$7-Z!$A$6)*Z!$B$6)+((Z!$A$6-Z!$A$5)*Z!$B$5)+((Z!$A$5-Z!$A$4)*Z!$B$4)+((Z!$A$4-Z!$A$3)*Z!$B$3)+((Z!$A$3-Z!$A$2)*Z!$B$2),IF(C13&gt;Z!$A$7,((C13-Z!$A$7)*Z!$B$7)+((Z!$A$7-Z!$A$6)*Z!$B$6)+((Z!$A$6-Z!$A$5)*Z!$B$5)+((Z!$A$5-Z!$A$4)*Z!$B$4)+((Z!$A$4-Z!$A$3)*Z!$B$3)+((Z!$A$3-Z!$A$2)*Z!$B$2),IF(C13&gt;Z!$A$6,((C13-Z!$A$6)*Z!$B$6)+((Z!$A$6-Z!$A$5)*Z!$B$5)+((Z!$A$5-Z!$A$4)*Z!$B$4)+((Z!$A$4-Z!$A$3)*Z!$B$3)+((Z!$A$3-Z!$A$2)*Z!$B$2),IF(C13&gt;Z!$A$5,((C13-Z!$A$5)*Z!$B$5)+((Z!$A$5-Z!$A$4)*Z!$B$4)+((Z!$A$4-Z!$A$3)*Z!$B$3)+((Z!$A$3-Z!$A$2)*Z!$B$2),IF(C13&gt;Z!$A$4,((C13-Z!$A$4)*Z!$B$4)+((Z!$A$4-Z!$A$3)*Z!$B$3)+((Z!$A$3-Z!$A$2)*Z!$B$2),IF(C13&gt;Z!$A$3,((C13-Z!$A$3)*Z!$B$3)+((Z!$A$3-Z!$A$2)*Z!$B$2),IF(C13&gt;Z!$A$2,((C13-Z!$A$2)*Z!$B$2),0))))))))</f>
        <v>5478.25</v>
      </c>
      <c r="F13" s="1">
        <f t="shared" si="10"/>
        <v>9631.29</v>
      </c>
      <c r="G13" s="1">
        <f t="shared" si="4"/>
        <v>49572249630</v>
      </c>
      <c r="H13" s="4">
        <f t="shared" si="0"/>
        <v>0.043788975761649127</v>
      </c>
      <c r="I13" s="4">
        <f t="shared" si="1"/>
        <v>0.03344075217189836</v>
      </c>
      <c r="J13" s="4">
        <f t="shared" si="2"/>
        <v>0.01696033800724351</v>
      </c>
      <c r="K13" s="3">
        <f t="shared" si="5"/>
        <v>0.5071757333704946</v>
      </c>
      <c r="L13" s="4">
        <f t="shared" si="9"/>
        <v>0.5454181945023439</v>
      </c>
      <c r="M13" s="1">
        <f t="shared" si="6"/>
        <v>42281.71</v>
      </c>
      <c r="N13" s="4">
        <f t="shared" si="7"/>
        <v>0.18552751719222546</v>
      </c>
      <c r="P13" s="4">
        <f t="shared" si="8"/>
        <v>0.43120288144163454</v>
      </c>
    </row>
    <row r="14" spans="1:16" ht="12.75">
      <c r="A14" t="s">
        <v>15</v>
      </c>
      <c r="B14">
        <v>4297</v>
      </c>
      <c r="C14" s="1">
        <v>57143</v>
      </c>
      <c r="D14" s="1">
        <f t="shared" si="3"/>
        <v>245543471000</v>
      </c>
      <c r="E14" s="2">
        <f>IF(C14&gt;Z!$A$9,((C14-Z!$A$9)*Z!$B$9)+((Z!$A$9-Z!$A$8)*Z!$B$8)+((Z!$A$8-Z!$A$7)*Z!$B$7)+((Z!$A$7-Z!$A$6)*Z!$B$6)+((Z!$A$6-Z!$A$5)*Z!$B$5)+((Z!$A$5-Z!$A$4)*Z!$B$4)+((Z!$A$4-Z!$A$3)*Z!$B$3)+((Z!$A$3-Z!$A$2)*Z!$B$2),IF(C14&gt;Z!$A$8,((C14-Z!$A$8)*Z!$B$8)+((Z!$A$8-Z!$A$7)*Z!$B$7)+((Z!$A$7-Z!$A$6)*Z!$B$6)+((Z!$A$6-Z!$A$5)*Z!$B$5)+((Z!$A$5-Z!$A$4)*Z!$B$4)+((Z!$A$4-Z!$A$3)*Z!$B$3)+((Z!$A$3-Z!$A$2)*Z!$B$2),IF(C14&gt;Z!$A$7,((C14-Z!$A$7)*Z!$B$7)+((Z!$A$7-Z!$A$6)*Z!$B$6)+((Z!$A$6-Z!$A$5)*Z!$B$5)+((Z!$A$5-Z!$A$4)*Z!$B$4)+((Z!$A$4-Z!$A$3)*Z!$B$3)+((Z!$A$3-Z!$A$2)*Z!$B$2),IF(C14&gt;Z!$A$6,((C14-Z!$A$6)*Z!$B$6)+((Z!$A$6-Z!$A$5)*Z!$B$5)+((Z!$A$5-Z!$A$4)*Z!$B$4)+((Z!$A$4-Z!$A$3)*Z!$B$3)+((Z!$A$3-Z!$A$2)*Z!$B$2),IF(C14&gt;Z!$A$5,((C14-Z!$A$5)*Z!$B$5)+((Z!$A$5-Z!$A$4)*Z!$B$4)+((Z!$A$4-Z!$A$3)*Z!$B$3)+((Z!$A$3-Z!$A$2)*Z!$B$2),IF(C14&gt;Z!$A$4,((C14-Z!$A$4)*Z!$B$4)+((Z!$A$4-Z!$A$3)*Z!$B$3)+((Z!$A$3-Z!$A$2)*Z!$B$2),IF(C14&gt;Z!$A$3,((C14-Z!$A$3)*Z!$B$3)+((Z!$A$3-Z!$A$2)*Z!$B$2),IF(C14&gt;Z!$A$2,((C14-Z!$A$2)*Z!$B$2),0))))))))</f>
        <v>6785.75</v>
      </c>
      <c r="F14" s="1">
        <f>E14+C14*0.16</f>
        <v>15928.630000000001</v>
      </c>
      <c r="G14" s="1">
        <f t="shared" si="4"/>
        <v>68445323110</v>
      </c>
      <c r="H14" s="4">
        <f t="shared" si="0"/>
        <v>0.03655745654707719</v>
      </c>
      <c r="I14" s="4">
        <f t="shared" si="1"/>
        <v>0.03073081886306656</v>
      </c>
      <c r="J14" s="4">
        <f t="shared" si="2"/>
        <v>0.02341745278104288</v>
      </c>
      <c r="K14" s="3">
        <f t="shared" si="5"/>
        <v>0.7620185093468774</v>
      </c>
      <c r="L14" s="4">
        <f t="shared" si="9"/>
        <v>0.5819756510494211</v>
      </c>
      <c r="M14" s="1">
        <f t="shared" si="6"/>
        <v>41214.369999999995</v>
      </c>
      <c r="N14" s="4">
        <f t="shared" si="7"/>
        <v>0.2787503281241797</v>
      </c>
      <c r="P14" s="4">
        <f t="shared" si="8"/>
        <v>0.5739903557305305</v>
      </c>
    </row>
    <row r="15" spans="1:16" ht="12.75">
      <c r="A15" t="s">
        <v>16</v>
      </c>
      <c r="B15">
        <v>4542</v>
      </c>
      <c r="C15" s="1">
        <v>61955</v>
      </c>
      <c r="D15" s="1">
        <f t="shared" si="3"/>
        <v>281399610000</v>
      </c>
      <c r="E15" s="2">
        <f>IF(C15&gt;Z!$A$9,((C15-Z!$A$9)*Z!$B$9)+((Z!$A$9-Z!$A$8)*Z!$B$8)+((Z!$A$8-Z!$A$7)*Z!$B$7)+((Z!$A$7-Z!$A$6)*Z!$B$6)+((Z!$A$6-Z!$A$5)*Z!$B$5)+((Z!$A$5-Z!$A$4)*Z!$B$4)+((Z!$A$4-Z!$A$3)*Z!$B$3)+((Z!$A$3-Z!$A$2)*Z!$B$2),IF(C15&gt;Z!$A$8,((C15-Z!$A$8)*Z!$B$8)+((Z!$A$8-Z!$A$7)*Z!$B$7)+((Z!$A$7-Z!$A$6)*Z!$B$6)+((Z!$A$6-Z!$A$5)*Z!$B$5)+((Z!$A$5-Z!$A$4)*Z!$B$4)+((Z!$A$4-Z!$A$3)*Z!$B$3)+((Z!$A$3-Z!$A$2)*Z!$B$2),IF(C15&gt;Z!$A$7,((C15-Z!$A$7)*Z!$B$7)+((Z!$A$7-Z!$A$6)*Z!$B$6)+((Z!$A$6-Z!$A$5)*Z!$B$5)+((Z!$A$5-Z!$A$4)*Z!$B$4)+((Z!$A$4-Z!$A$3)*Z!$B$3)+((Z!$A$3-Z!$A$2)*Z!$B$2),IF(C15&gt;Z!$A$6,((C15-Z!$A$6)*Z!$B$6)+((Z!$A$6-Z!$A$5)*Z!$B$5)+((Z!$A$5-Z!$A$4)*Z!$B$4)+((Z!$A$4-Z!$A$3)*Z!$B$3)+((Z!$A$3-Z!$A$2)*Z!$B$2),IF(C15&gt;Z!$A$5,((C15-Z!$A$5)*Z!$B$5)+((Z!$A$5-Z!$A$4)*Z!$B$4)+((Z!$A$4-Z!$A$3)*Z!$B$3)+((Z!$A$3-Z!$A$2)*Z!$B$2),IF(C15&gt;Z!$A$4,((C15-Z!$A$4)*Z!$B$4)+((Z!$A$4-Z!$A$3)*Z!$B$3)+((Z!$A$3-Z!$A$2)*Z!$B$2),IF(C15&gt;Z!$A$3,((C15-Z!$A$3)*Z!$B$3)+((Z!$A$3-Z!$A$2)*Z!$B$2),IF(C15&gt;Z!$A$2,((C15-Z!$A$2)*Z!$B$2),0))))))))</f>
        <v>7988.75</v>
      </c>
      <c r="F15" s="1">
        <f aca="true" t="shared" si="11" ref="F15:F22">E15+C15*0.16</f>
        <v>17901.550000000003</v>
      </c>
      <c r="G15" s="1">
        <f t="shared" si="4"/>
        <v>81308840100.00002</v>
      </c>
      <c r="H15" s="4">
        <f t="shared" si="0"/>
        <v>0.03864183561480675</v>
      </c>
      <c r="I15" s="4">
        <f t="shared" si="1"/>
        <v>0.03521836849430044</v>
      </c>
      <c r="J15" s="4">
        <f t="shared" si="2"/>
        <v>0.02781849565766651</v>
      </c>
      <c r="K15" s="3">
        <f t="shared" si="5"/>
        <v>0.7898859841326412</v>
      </c>
      <c r="L15" s="4">
        <f t="shared" si="9"/>
        <v>0.6206174866642278</v>
      </c>
      <c r="M15" s="1">
        <f t="shared" si="6"/>
        <v>44053.45</v>
      </c>
      <c r="N15" s="4">
        <f t="shared" si="7"/>
        <v>0.28894439512549436</v>
      </c>
      <c r="P15" s="4">
        <f t="shared" si="8"/>
        <v>0.5537397599649193</v>
      </c>
    </row>
    <row r="16" spans="1:16" ht="12.75">
      <c r="A16" t="s">
        <v>17</v>
      </c>
      <c r="B16">
        <v>3598</v>
      </c>
      <c r="C16" s="1">
        <v>67068</v>
      </c>
      <c r="D16" s="1">
        <f t="shared" si="3"/>
        <v>241310664000</v>
      </c>
      <c r="E16" s="2">
        <f>IF(C16&gt;Z!$A$9,((C16-Z!$A$9)*Z!$B$9)+((Z!$A$9-Z!$A$8)*Z!$B$8)+((Z!$A$8-Z!$A$7)*Z!$B$7)+((Z!$A$7-Z!$A$6)*Z!$B$6)+((Z!$A$6-Z!$A$5)*Z!$B$5)+((Z!$A$5-Z!$A$4)*Z!$B$4)+((Z!$A$4-Z!$A$3)*Z!$B$3)+((Z!$A$3-Z!$A$2)*Z!$B$2),IF(C16&gt;Z!$A$8,((C16-Z!$A$8)*Z!$B$8)+((Z!$A$8-Z!$A$7)*Z!$B$7)+((Z!$A$7-Z!$A$6)*Z!$B$6)+((Z!$A$6-Z!$A$5)*Z!$B$5)+((Z!$A$5-Z!$A$4)*Z!$B$4)+((Z!$A$4-Z!$A$3)*Z!$B$3)+((Z!$A$3-Z!$A$2)*Z!$B$2),IF(C16&gt;Z!$A$7,((C16-Z!$A$7)*Z!$B$7)+((Z!$A$7-Z!$A$6)*Z!$B$6)+((Z!$A$6-Z!$A$5)*Z!$B$5)+((Z!$A$5-Z!$A$4)*Z!$B$4)+((Z!$A$4-Z!$A$3)*Z!$B$3)+((Z!$A$3-Z!$A$2)*Z!$B$2),IF(C16&gt;Z!$A$6,((C16-Z!$A$6)*Z!$B$6)+((Z!$A$6-Z!$A$5)*Z!$B$5)+((Z!$A$5-Z!$A$4)*Z!$B$4)+((Z!$A$4-Z!$A$3)*Z!$B$3)+((Z!$A$3-Z!$A$2)*Z!$B$2),IF(C16&gt;Z!$A$5,((C16-Z!$A$5)*Z!$B$5)+((Z!$A$5-Z!$A$4)*Z!$B$4)+((Z!$A$4-Z!$A$3)*Z!$B$3)+((Z!$A$3-Z!$A$2)*Z!$B$2),IF(C16&gt;Z!$A$4,((C16-Z!$A$4)*Z!$B$4)+((Z!$A$4-Z!$A$3)*Z!$B$3)+((Z!$A$3-Z!$A$2)*Z!$B$2),IF(C16&gt;Z!$A$3,((C16-Z!$A$3)*Z!$B$3)+((Z!$A$3-Z!$A$2)*Z!$B$2),IF(C16&gt;Z!$A$2,((C16-Z!$A$2)*Z!$B$2),0))))))))</f>
        <v>9267</v>
      </c>
      <c r="F16" s="1">
        <f t="shared" si="11"/>
        <v>19997.88</v>
      </c>
      <c r="G16" s="1">
        <f t="shared" si="4"/>
        <v>71952372240.00002</v>
      </c>
      <c r="H16" s="4">
        <f t="shared" si="0"/>
        <v>0.030610595451799796</v>
      </c>
      <c r="I16" s="4">
        <f t="shared" si="1"/>
        <v>0.030201064906793293</v>
      </c>
      <c r="J16" s="4">
        <f t="shared" si="2"/>
        <v>0.024617332534267015</v>
      </c>
      <c r="K16" s="3">
        <f t="shared" si="5"/>
        <v>0.8151147189756777</v>
      </c>
      <c r="L16" s="4">
        <f t="shared" si="9"/>
        <v>0.6512280821160276</v>
      </c>
      <c r="M16" s="1">
        <f t="shared" si="6"/>
        <v>47070.119999999995</v>
      </c>
      <c r="N16" s="4">
        <f t="shared" si="7"/>
        <v>0.2981731973519413</v>
      </c>
      <c r="P16" s="4">
        <f t="shared" si="8"/>
        <v>0.5366008796932475</v>
      </c>
    </row>
    <row r="17" spans="1:16" ht="12.75">
      <c r="A17" t="s">
        <v>18</v>
      </c>
      <c r="B17">
        <v>3696</v>
      </c>
      <c r="C17" s="1">
        <v>72053</v>
      </c>
      <c r="D17" s="1">
        <f t="shared" si="3"/>
        <v>266307888000</v>
      </c>
      <c r="E17" s="2">
        <f>IF(C17&gt;Z!$A$9,((C17-Z!$A$9)*Z!$B$9)+((Z!$A$9-Z!$A$8)*Z!$B$8)+((Z!$A$8-Z!$A$7)*Z!$B$7)+((Z!$A$7-Z!$A$6)*Z!$B$6)+((Z!$A$6-Z!$A$5)*Z!$B$5)+((Z!$A$5-Z!$A$4)*Z!$B$4)+((Z!$A$4-Z!$A$3)*Z!$B$3)+((Z!$A$3-Z!$A$2)*Z!$B$2),IF(C17&gt;Z!$A$8,((C17-Z!$A$8)*Z!$B$8)+((Z!$A$8-Z!$A$7)*Z!$B$7)+((Z!$A$7-Z!$A$6)*Z!$B$6)+((Z!$A$6-Z!$A$5)*Z!$B$5)+((Z!$A$5-Z!$A$4)*Z!$B$4)+((Z!$A$4-Z!$A$3)*Z!$B$3)+((Z!$A$3-Z!$A$2)*Z!$B$2),IF(C17&gt;Z!$A$7,((C17-Z!$A$7)*Z!$B$7)+((Z!$A$7-Z!$A$6)*Z!$B$6)+((Z!$A$6-Z!$A$5)*Z!$B$5)+((Z!$A$5-Z!$A$4)*Z!$B$4)+((Z!$A$4-Z!$A$3)*Z!$B$3)+((Z!$A$3-Z!$A$2)*Z!$B$2),IF(C17&gt;Z!$A$6,((C17-Z!$A$6)*Z!$B$6)+((Z!$A$6-Z!$A$5)*Z!$B$5)+((Z!$A$5-Z!$A$4)*Z!$B$4)+((Z!$A$4-Z!$A$3)*Z!$B$3)+((Z!$A$3-Z!$A$2)*Z!$B$2),IF(C17&gt;Z!$A$5,((C17-Z!$A$5)*Z!$B$5)+((Z!$A$5-Z!$A$4)*Z!$B$4)+((Z!$A$4-Z!$A$3)*Z!$B$3)+((Z!$A$3-Z!$A$2)*Z!$B$2),IF(C17&gt;Z!$A$4,((C17-Z!$A$4)*Z!$B$4)+((Z!$A$4-Z!$A$3)*Z!$B$3)+((Z!$A$3-Z!$A$2)*Z!$B$2),IF(C17&gt;Z!$A$3,((C17-Z!$A$3)*Z!$B$3)+((Z!$A$3-Z!$A$2)*Z!$B$2),IF(C17&gt;Z!$A$2,((C17-Z!$A$2)*Z!$B$2),0))))))))</f>
        <v>10513.25</v>
      </c>
      <c r="F17" s="1">
        <f t="shared" si="11"/>
        <v>22041.73</v>
      </c>
      <c r="G17" s="1">
        <f t="shared" si="4"/>
        <v>81466234080</v>
      </c>
      <c r="H17" s="4">
        <f t="shared" si="0"/>
        <v>0.03144434707889162</v>
      </c>
      <c r="I17" s="4">
        <f t="shared" si="1"/>
        <v>0.03332957473723183</v>
      </c>
      <c r="J17" s="4">
        <f t="shared" si="2"/>
        <v>0.027872345445017894</v>
      </c>
      <c r="K17" s="3">
        <f t="shared" si="5"/>
        <v>0.8362646587831266</v>
      </c>
      <c r="L17" s="4">
        <f t="shared" si="9"/>
        <v>0.6826724291949192</v>
      </c>
      <c r="M17" s="1">
        <f t="shared" si="6"/>
        <v>50011.270000000004</v>
      </c>
      <c r="N17" s="4">
        <f t="shared" si="7"/>
        <v>0.30590995517188735</v>
      </c>
      <c r="P17" s="4">
        <f t="shared" si="8"/>
        <v>0.5230297258881222</v>
      </c>
    </row>
    <row r="18" spans="1:16" ht="12.75">
      <c r="A18" t="s">
        <v>19</v>
      </c>
      <c r="B18">
        <v>3324</v>
      </c>
      <c r="C18" s="1">
        <v>77046</v>
      </c>
      <c r="D18" s="1">
        <f t="shared" si="3"/>
        <v>256100904000</v>
      </c>
      <c r="E18" s="2">
        <f>IF(C18&gt;Z!$A$9,((C18-Z!$A$9)*Z!$B$9)+((Z!$A$9-Z!$A$8)*Z!$B$8)+((Z!$A$8-Z!$A$7)*Z!$B$7)+((Z!$A$7-Z!$A$6)*Z!$B$6)+((Z!$A$6-Z!$A$5)*Z!$B$5)+((Z!$A$5-Z!$A$4)*Z!$B$4)+((Z!$A$4-Z!$A$3)*Z!$B$3)+((Z!$A$3-Z!$A$2)*Z!$B$2),IF(C18&gt;Z!$A$8,((C18-Z!$A$8)*Z!$B$8)+((Z!$A$8-Z!$A$7)*Z!$B$7)+((Z!$A$7-Z!$A$6)*Z!$B$6)+((Z!$A$6-Z!$A$5)*Z!$B$5)+((Z!$A$5-Z!$A$4)*Z!$B$4)+((Z!$A$4-Z!$A$3)*Z!$B$3)+((Z!$A$3-Z!$A$2)*Z!$B$2),IF(C18&gt;Z!$A$7,((C18-Z!$A$7)*Z!$B$7)+((Z!$A$7-Z!$A$6)*Z!$B$6)+((Z!$A$6-Z!$A$5)*Z!$B$5)+((Z!$A$5-Z!$A$4)*Z!$B$4)+((Z!$A$4-Z!$A$3)*Z!$B$3)+((Z!$A$3-Z!$A$2)*Z!$B$2),IF(C18&gt;Z!$A$6,((C18-Z!$A$6)*Z!$B$6)+((Z!$A$6-Z!$A$5)*Z!$B$5)+((Z!$A$5-Z!$A$4)*Z!$B$4)+((Z!$A$4-Z!$A$3)*Z!$B$3)+((Z!$A$3-Z!$A$2)*Z!$B$2),IF(C18&gt;Z!$A$5,((C18-Z!$A$5)*Z!$B$5)+((Z!$A$5-Z!$A$4)*Z!$B$4)+((Z!$A$4-Z!$A$3)*Z!$B$3)+((Z!$A$3-Z!$A$2)*Z!$B$2),IF(C18&gt;Z!$A$4,((C18-Z!$A$4)*Z!$B$4)+((Z!$A$4-Z!$A$3)*Z!$B$3)+((Z!$A$3-Z!$A$2)*Z!$B$2),IF(C18&gt;Z!$A$3,((C18-Z!$A$3)*Z!$B$3)+((Z!$A$3-Z!$A$2)*Z!$B$2),IF(C18&gt;Z!$A$2,((C18-Z!$A$2)*Z!$B$2),0))))))))</f>
        <v>11945.64</v>
      </c>
      <c r="F18" s="1">
        <f t="shared" si="11"/>
        <v>24273</v>
      </c>
      <c r="G18" s="1">
        <f t="shared" si="4"/>
        <v>80683452000</v>
      </c>
      <c r="H18" s="4">
        <f t="shared" si="0"/>
        <v>0.028279493963808373</v>
      </c>
      <c r="I18" s="4">
        <f t="shared" si="1"/>
        <v>0.03205212689809862</v>
      </c>
      <c r="J18" s="4">
        <f t="shared" si="2"/>
        <v>0.027604529302682108</v>
      </c>
      <c r="K18" s="3">
        <f t="shared" si="5"/>
        <v>0.8612386126650351</v>
      </c>
      <c r="L18" s="4">
        <f t="shared" si="9"/>
        <v>0.7109519231587276</v>
      </c>
      <c r="M18" s="1">
        <f t="shared" si="6"/>
        <v>52773</v>
      </c>
      <c r="N18" s="4">
        <f t="shared" si="7"/>
        <v>0.31504555719959504</v>
      </c>
      <c r="P18" s="4">
        <f t="shared" si="8"/>
        <v>0.5078630577184526</v>
      </c>
    </row>
    <row r="19" spans="1:16" ht="12.75">
      <c r="A19" t="s">
        <v>20</v>
      </c>
      <c r="B19">
        <v>3023</v>
      </c>
      <c r="C19" s="1">
        <v>81984</v>
      </c>
      <c r="D19" s="1">
        <f t="shared" si="3"/>
        <v>247837632000</v>
      </c>
      <c r="E19" s="2">
        <f>IF(C19&gt;Z!$A$9,((C19-Z!$A$9)*Z!$B$9)+((Z!$A$9-Z!$A$8)*Z!$B$8)+((Z!$A$8-Z!$A$7)*Z!$B$7)+((Z!$A$7-Z!$A$6)*Z!$B$6)+((Z!$A$6-Z!$A$5)*Z!$B$5)+((Z!$A$5-Z!$A$4)*Z!$B$4)+((Z!$A$4-Z!$A$3)*Z!$B$3)+((Z!$A$3-Z!$A$2)*Z!$B$2),IF(C19&gt;Z!$A$8,((C19-Z!$A$8)*Z!$B$8)+((Z!$A$8-Z!$A$7)*Z!$B$7)+((Z!$A$7-Z!$A$6)*Z!$B$6)+((Z!$A$6-Z!$A$5)*Z!$B$5)+((Z!$A$5-Z!$A$4)*Z!$B$4)+((Z!$A$4-Z!$A$3)*Z!$B$3)+((Z!$A$3-Z!$A$2)*Z!$B$2),IF(C19&gt;Z!$A$7,((C19-Z!$A$7)*Z!$B$7)+((Z!$A$7-Z!$A$6)*Z!$B$6)+((Z!$A$6-Z!$A$5)*Z!$B$5)+((Z!$A$5-Z!$A$4)*Z!$B$4)+((Z!$A$4-Z!$A$3)*Z!$B$3)+((Z!$A$3-Z!$A$2)*Z!$B$2),IF(C19&gt;Z!$A$6,((C19-Z!$A$6)*Z!$B$6)+((Z!$A$6-Z!$A$5)*Z!$B$5)+((Z!$A$5-Z!$A$4)*Z!$B$4)+((Z!$A$4-Z!$A$3)*Z!$B$3)+((Z!$A$3-Z!$A$2)*Z!$B$2),IF(C19&gt;Z!$A$5,((C19-Z!$A$5)*Z!$B$5)+((Z!$A$5-Z!$A$4)*Z!$B$4)+((Z!$A$4-Z!$A$3)*Z!$B$3)+((Z!$A$3-Z!$A$2)*Z!$B$2),IF(C19&gt;Z!$A$4,((C19-Z!$A$4)*Z!$B$4)+((Z!$A$4-Z!$A$3)*Z!$B$3)+((Z!$A$3-Z!$A$2)*Z!$B$2),IF(C19&gt;Z!$A$3,((C19-Z!$A$3)*Z!$B$3)+((Z!$A$3-Z!$A$2)*Z!$B$2),IF(C19&gt;Z!$A$2,((C19-Z!$A$2)*Z!$B$2),0))))))))</f>
        <v>13624.56</v>
      </c>
      <c r="F19" s="1">
        <f t="shared" si="11"/>
        <v>26742</v>
      </c>
      <c r="G19" s="1">
        <f t="shared" si="4"/>
        <v>80841066000</v>
      </c>
      <c r="H19" s="4">
        <f t="shared" si="0"/>
        <v>0.02571868539488349</v>
      </c>
      <c r="I19" s="4">
        <f t="shared" si="1"/>
        <v>0.03101794295497007</v>
      </c>
      <c r="J19" s="4">
        <f t="shared" si="2"/>
        <v>0.027658454366293824</v>
      </c>
      <c r="K19" s="3">
        <f t="shared" si="5"/>
        <v>0.8916920895253001</v>
      </c>
      <c r="L19" s="4">
        <f t="shared" si="9"/>
        <v>0.7366706085536111</v>
      </c>
      <c r="M19" s="1">
        <f t="shared" si="6"/>
        <v>55242</v>
      </c>
      <c r="N19" s="4">
        <f t="shared" si="7"/>
        <v>0.32618559718969553</v>
      </c>
      <c r="P19" s="4">
        <f t="shared" si="8"/>
        <v>0.49051828584249496</v>
      </c>
    </row>
    <row r="20" spans="1:16" ht="12.75">
      <c r="A20" t="s">
        <v>21</v>
      </c>
      <c r="B20">
        <v>2562</v>
      </c>
      <c r="C20" s="1">
        <v>87165</v>
      </c>
      <c r="D20" s="1">
        <f t="shared" si="3"/>
        <v>223316730000</v>
      </c>
      <c r="E20" s="2">
        <f>IF(C20&gt;Z!$A$9,((C20-Z!$A$9)*Z!$B$9)+((Z!$A$9-Z!$A$8)*Z!$B$8)+((Z!$A$8-Z!$A$7)*Z!$B$7)+((Z!$A$7-Z!$A$6)*Z!$B$6)+((Z!$A$6-Z!$A$5)*Z!$B$5)+((Z!$A$5-Z!$A$4)*Z!$B$4)+((Z!$A$4-Z!$A$3)*Z!$B$3)+((Z!$A$3-Z!$A$2)*Z!$B$2),IF(C20&gt;Z!$A$8,((C20-Z!$A$8)*Z!$B$8)+((Z!$A$8-Z!$A$7)*Z!$B$7)+((Z!$A$7-Z!$A$6)*Z!$B$6)+((Z!$A$6-Z!$A$5)*Z!$B$5)+((Z!$A$5-Z!$A$4)*Z!$B$4)+((Z!$A$4-Z!$A$3)*Z!$B$3)+((Z!$A$3-Z!$A$2)*Z!$B$2),IF(C20&gt;Z!$A$7,((C20-Z!$A$7)*Z!$B$7)+((Z!$A$7-Z!$A$6)*Z!$B$6)+((Z!$A$6-Z!$A$5)*Z!$B$5)+((Z!$A$5-Z!$A$4)*Z!$B$4)+((Z!$A$4-Z!$A$3)*Z!$B$3)+((Z!$A$3-Z!$A$2)*Z!$B$2),IF(C20&gt;Z!$A$6,((C20-Z!$A$6)*Z!$B$6)+((Z!$A$6-Z!$A$5)*Z!$B$5)+((Z!$A$5-Z!$A$4)*Z!$B$4)+((Z!$A$4-Z!$A$3)*Z!$B$3)+((Z!$A$3-Z!$A$2)*Z!$B$2),IF(C20&gt;Z!$A$5,((C20-Z!$A$5)*Z!$B$5)+((Z!$A$5-Z!$A$4)*Z!$B$4)+((Z!$A$4-Z!$A$3)*Z!$B$3)+((Z!$A$3-Z!$A$2)*Z!$B$2),IF(C20&gt;Z!$A$4,((C20-Z!$A$4)*Z!$B$4)+((Z!$A$4-Z!$A$3)*Z!$B$3)+((Z!$A$3-Z!$A$2)*Z!$B$2),IF(C20&gt;Z!$A$3,((C20-Z!$A$3)*Z!$B$3)+((Z!$A$3-Z!$A$2)*Z!$B$2),IF(C20&gt;Z!$A$2,((C20-Z!$A$2)*Z!$B$2),0))))))))</f>
        <v>15386.1</v>
      </c>
      <c r="F20" s="1">
        <f t="shared" si="11"/>
        <v>29332.5</v>
      </c>
      <c r="G20" s="1">
        <f t="shared" si="4"/>
        <v>75149865000</v>
      </c>
      <c r="H20" s="4">
        <f t="shared" si="0"/>
        <v>0.021796649679686236</v>
      </c>
      <c r="I20" s="4">
        <f t="shared" si="1"/>
        <v>0.0279490468664196</v>
      </c>
      <c r="J20" s="4">
        <f t="shared" si="2"/>
        <v>0.02571130261611891</v>
      </c>
      <c r="K20" s="3">
        <f t="shared" si="5"/>
        <v>0.9199348635752832</v>
      </c>
      <c r="L20" s="4">
        <f t="shared" si="9"/>
        <v>0.7584672582332973</v>
      </c>
      <c r="M20" s="1">
        <f t="shared" si="6"/>
        <v>57832.5</v>
      </c>
      <c r="N20" s="4">
        <f t="shared" si="7"/>
        <v>0.33651695061091036</v>
      </c>
      <c r="P20" s="4">
        <f t="shared" si="8"/>
        <v>0.4754589619023268</v>
      </c>
    </row>
    <row r="21" spans="1:16" ht="12.75">
      <c r="A21" t="s">
        <v>22</v>
      </c>
      <c r="B21">
        <v>2511</v>
      </c>
      <c r="C21" s="1">
        <v>91983</v>
      </c>
      <c r="D21" s="1">
        <f t="shared" si="3"/>
        <v>230969313000</v>
      </c>
      <c r="E21" s="2">
        <f>IF(C21&gt;Z!$A$9,((C21-Z!$A$9)*Z!$B$9)+((Z!$A$9-Z!$A$8)*Z!$B$8)+((Z!$A$8-Z!$A$7)*Z!$B$7)+((Z!$A$7-Z!$A$6)*Z!$B$6)+((Z!$A$6-Z!$A$5)*Z!$B$5)+((Z!$A$5-Z!$A$4)*Z!$B$4)+((Z!$A$4-Z!$A$3)*Z!$B$3)+((Z!$A$3-Z!$A$2)*Z!$B$2),IF(C21&gt;Z!$A$8,((C21-Z!$A$8)*Z!$B$8)+((Z!$A$8-Z!$A$7)*Z!$B$7)+((Z!$A$7-Z!$A$6)*Z!$B$6)+((Z!$A$6-Z!$A$5)*Z!$B$5)+((Z!$A$5-Z!$A$4)*Z!$B$4)+((Z!$A$4-Z!$A$3)*Z!$B$3)+((Z!$A$3-Z!$A$2)*Z!$B$2),IF(C21&gt;Z!$A$7,((C21-Z!$A$7)*Z!$B$7)+((Z!$A$7-Z!$A$6)*Z!$B$6)+((Z!$A$6-Z!$A$5)*Z!$B$5)+((Z!$A$5-Z!$A$4)*Z!$B$4)+((Z!$A$4-Z!$A$3)*Z!$B$3)+((Z!$A$3-Z!$A$2)*Z!$B$2),IF(C21&gt;Z!$A$6,((C21-Z!$A$6)*Z!$B$6)+((Z!$A$6-Z!$A$5)*Z!$B$5)+((Z!$A$5-Z!$A$4)*Z!$B$4)+((Z!$A$4-Z!$A$3)*Z!$B$3)+((Z!$A$3-Z!$A$2)*Z!$B$2),IF(C21&gt;Z!$A$5,((C21-Z!$A$5)*Z!$B$5)+((Z!$A$5-Z!$A$4)*Z!$B$4)+((Z!$A$4-Z!$A$3)*Z!$B$3)+((Z!$A$3-Z!$A$2)*Z!$B$2),IF(C21&gt;Z!$A$4,((C21-Z!$A$4)*Z!$B$4)+((Z!$A$4-Z!$A$3)*Z!$B$3)+((Z!$A$3-Z!$A$2)*Z!$B$2),IF(C21&gt;Z!$A$3,((C21-Z!$A$3)*Z!$B$3)+((Z!$A$3-Z!$A$2)*Z!$B$2),IF(C21&gt;Z!$A$2,((C21-Z!$A$2)*Z!$B$2),0))))))))</f>
        <v>17024.22</v>
      </c>
      <c r="F21" s="1">
        <f t="shared" si="11"/>
        <v>31741.5</v>
      </c>
      <c r="G21" s="1">
        <f t="shared" si="4"/>
        <v>79702906500</v>
      </c>
      <c r="H21" s="4">
        <f t="shared" si="0"/>
        <v>0.02136275852681192</v>
      </c>
      <c r="I21" s="4">
        <f t="shared" si="1"/>
        <v>0.028906800461128628</v>
      </c>
      <c r="J21" s="4">
        <f t="shared" si="2"/>
        <v>0.027269051626449773</v>
      </c>
      <c r="K21" s="3">
        <f t="shared" si="5"/>
        <v>0.9433438219189578</v>
      </c>
      <c r="L21" s="4">
        <f t="shared" si="9"/>
        <v>0.7798300167601092</v>
      </c>
      <c r="M21" s="1">
        <f t="shared" si="6"/>
        <v>60241.5</v>
      </c>
      <c r="N21" s="4">
        <f t="shared" si="7"/>
        <v>0.34508006914321127</v>
      </c>
      <c r="P21" s="4">
        <f t="shared" si="8"/>
        <v>0.4636605075374509</v>
      </c>
    </row>
    <row r="22" spans="1:16" ht="12.75">
      <c r="A22" t="s">
        <v>23</v>
      </c>
      <c r="B22">
        <v>2129</v>
      </c>
      <c r="C22" s="1">
        <v>97145</v>
      </c>
      <c r="D22" s="1">
        <f t="shared" si="3"/>
        <v>206821705000</v>
      </c>
      <c r="E22" s="2">
        <f>IF(C22&gt;Z!$A$9,((C22-Z!$A$9)*Z!$B$9)+((Z!$A$9-Z!$A$8)*Z!$B$8)+((Z!$A$8-Z!$A$7)*Z!$B$7)+((Z!$A$7-Z!$A$6)*Z!$B$6)+((Z!$A$6-Z!$A$5)*Z!$B$5)+((Z!$A$5-Z!$A$4)*Z!$B$4)+((Z!$A$4-Z!$A$3)*Z!$B$3)+((Z!$A$3-Z!$A$2)*Z!$B$2),IF(C22&gt;Z!$A$8,((C22-Z!$A$8)*Z!$B$8)+((Z!$A$8-Z!$A$7)*Z!$B$7)+((Z!$A$7-Z!$A$6)*Z!$B$6)+((Z!$A$6-Z!$A$5)*Z!$B$5)+((Z!$A$5-Z!$A$4)*Z!$B$4)+((Z!$A$4-Z!$A$3)*Z!$B$3)+((Z!$A$3-Z!$A$2)*Z!$B$2),IF(C22&gt;Z!$A$7,((C22-Z!$A$7)*Z!$B$7)+((Z!$A$7-Z!$A$6)*Z!$B$6)+((Z!$A$6-Z!$A$5)*Z!$B$5)+((Z!$A$5-Z!$A$4)*Z!$B$4)+((Z!$A$4-Z!$A$3)*Z!$B$3)+((Z!$A$3-Z!$A$2)*Z!$B$2),IF(C22&gt;Z!$A$6,((C22-Z!$A$6)*Z!$B$6)+((Z!$A$6-Z!$A$5)*Z!$B$5)+((Z!$A$5-Z!$A$4)*Z!$B$4)+((Z!$A$4-Z!$A$3)*Z!$B$3)+((Z!$A$3-Z!$A$2)*Z!$B$2),IF(C22&gt;Z!$A$5,((C22-Z!$A$5)*Z!$B$5)+((Z!$A$5-Z!$A$4)*Z!$B$4)+((Z!$A$4-Z!$A$3)*Z!$B$3)+((Z!$A$3-Z!$A$2)*Z!$B$2),IF(C22&gt;Z!$A$4,((C22-Z!$A$4)*Z!$B$4)+((Z!$A$4-Z!$A$3)*Z!$B$3)+((Z!$A$3-Z!$A$2)*Z!$B$2),IF(C22&gt;Z!$A$3,((C22-Z!$A$3)*Z!$B$3)+((Z!$A$3-Z!$A$2)*Z!$B$2),IF(C22&gt;Z!$A$2,((C22-Z!$A$2)*Z!$B$2),0))))))))</f>
        <v>18779.3</v>
      </c>
      <c r="F22" s="1">
        <f t="shared" si="11"/>
        <v>34322.5</v>
      </c>
      <c r="G22" s="1">
        <f t="shared" si="4"/>
        <v>73072602500</v>
      </c>
      <c r="H22" s="4">
        <f t="shared" si="0"/>
        <v>0.01811282871508665</v>
      </c>
      <c r="I22" s="4">
        <f t="shared" si="1"/>
        <v>0.02588462371824005</v>
      </c>
      <c r="J22" s="4">
        <f t="shared" si="2"/>
        <v>0.025000601076593645</v>
      </c>
      <c r="K22" s="3">
        <f t="shared" si="5"/>
        <v>0.96584757610274</v>
      </c>
      <c r="L22" s="4">
        <f t="shared" si="9"/>
        <v>0.7979428454751959</v>
      </c>
      <c r="M22" s="1">
        <f t="shared" si="6"/>
        <v>62822.5</v>
      </c>
      <c r="N22" s="4">
        <f t="shared" si="7"/>
        <v>0.35331205929280973</v>
      </c>
      <c r="P22" s="4">
        <f t="shared" si="8"/>
        <v>0.45285745502221575</v>
      </c>
    </row>
    <row r="23" spans="1:16" ht="12.75">
      <c r="A23" t="s">
        <v>24</v>
      </c>
      <c r="B23">
        <v>2446</v>
      </c>
      <c r="C23" s="1">
        <v>101864</v>
      </c>
      <c r="D23" s="1">
        <f t="shared" si="3"/>
        <v>249159344000</v>
      </c>
      <c r="E23" s="2">
        <f>IF(C23&gt;Z!$A$9,((C23-Z!$A$9)*Z!$B$9)+((Z!$A$9-Z!$A$8)*Z!$B$8)+((Z!$A$8-Z!$A$7)*Z!$B$7)+((Z!$A$7-Z!$A$6)*Z!$B$6)+((Z!$A$6-Z!$A$5)*Z!$B$5)+((Z!$A$5-Z!$A$4)*Z!$B$4)+((Z!$A$4-Z!$A$3)*Z!$B$3)+((Z!$A$3-Z!$A$2)*Z!$B$2),IF(C23&gt;Z!$A$8,((C23-Z!$A$8)*Z!$B$8)+((Z!$A$8-Z!$A$7)*Z!$B$7)+((Z!$A$7-Z!$A$6)*Z!$B$6)+((Z!$A$6-Z!$A$5)*Z!$B$5)+((Z!$A$5-Z!$A$4)*Z!$B$4)+((Z!$A$4-Z!$A$3)*Z!$B$3)+((Z!$A$3-Z!$A$2)*Z!$B$2),IF(C23&gt;Z!$A$7,((C23-Z!$A$7)*Z!$B$7)+((Z!$A$7-Z!$A$6)*Z!$B$6)+((Z!$A$6-Z!$A$5)*Z!$B$5)+((Z!$A$5-Z!$A$4)*Z!$B$4)+((Z!$A$4-Z!$A$3)*Z!$B$3)+((Z!$A$3-Z!$A$2)*Z!$B$2),IF(C23&gt;Z!$A$6,((C23-Z!$A$6)*Z!$B$6)+((Z!$A$6-Z!$A$5)*Z!$B$5)+((Z!$A$5-Z!$A$4)*Z!$B$4)+((Z!$A$4-Z!$A$3)*Z!$B$3)+((Z!$A$3-Z!$A$2)*Z!$B$2),IF(C23&gt;Z!$A$5,((C23-Z!$A$5)*Z!$B$5)+((Z!$A$5-Z!$A$4)*Z!$B$4)+((Z!$A$4-Z!$A$3)*Z!$B$3)+((Z!$A$3-Z!$A$2)*Z!$B$2),IF(C23&gt;Z!$A$4,((C23-Z!$A$4)*Z!$B$4)+((Z!$A$4-Z!$A$3)*Z!$B$3)+((Z!$A$3-Z!$A$2)*Z!$B$2),IF(C23&gt;Z!$A$3,((C23-Z!$A$3)*Z!$B$3)+((Z!$A$3-Z!$A$2)*Z!$B$2),IF(C23&gt;Z!$A$2,((C23-Z!$A$2)*Z!$B$2),0))))))))</f>
        <v>20383.760000000002</v>
      </c>
      <c r="F23" s="1">
        <f>E23+C23*0.2</f>
        <v>40756.560000000005</v>
      </c>
      <c r="G23" s="1">
        <f t="shared" si="4"/>
        <v>99690545760</v>
      </c>
      <c r="H23" s="4">
        <f t="shared" si="0"/>
        <v>0.020809759998638773</v>
      </c>
      <c r="I23" s="4">
        <f t="shared" si="1"/>
        <v>0.031183360882377074</v>
      </c>
      <c r="J23" s="4">
        <f t="shared" si="2"/>
        <v>0.03410749693298065</v>
      </c>
      <c r="K23" s="3">
        <f t="shared" si="5"/>
        <v>1.0937723185654475</v>
      </c>
      <c r="L23" s="4">
        <f t="shared" si="9"/>
        <v>0.8187526054738347</v>
      </c>
      <c r="M23" s="1">
        <f t="shared" si="6"/>
        <v>61107.439999999995</v>
      </c>
      <c r="N23" s="4">
        <f t="shared" si="7"/>
        <v>0.40010759443964505</v>
      </c>
      <c r="P23" s="4">
        <f t="shared" si="8"/>
        <v>0.49986554311747605</v>
      </c>
    </row>
    <row r="24" spans="1:16" ht="12.75">
      <c r="A24" t="s">
        <v>25</v>
      </c>
      <c r="B24">
        <v>1912</v>
      </c>
      <c r="C24" s="1">
        <v>107132</v>
      </c>
      <c r="D24" s="1">
        <f t="shared" si="3"/>
        <v>204836384000</v>
      </c>
      <c r="E24" s="2">
        <f>IF(C24&gt;Z!$A$9,((C24-Z!$A$9)*Z!$B$9)+((Z!$A$9-Z!$A$8)*Z!$B$8)+((Z!$A$8-Z!$A$7)*Z!$B$7)+((Z!$A$7-Z!$A$6)*Z!$B$6)+((Z!$A$6-Z!$A$5)*Z!$B$5)+((Z!$A$5-Z!$A$4)*Z!$B$4)+((Z!$A$4-Z!$A$3)*Z!$B$3)+((Z!$A$3-Z!$A$2)*Z!$B$2),IF(C24&gt;Z!$A$8,((C24-Z!$A$8)*Z!$B$8)+((Z!$A$8-Z!$A$7)*Z!$B$7)+((Z!$A$7-Z!$A$6)*Z!$B$6)+((Z!$A$6-Z!$A$5)*Z!$B$5)+((Z!$A$5-Z!$A$4)*Z!$B$4)+((Z!$A$4-Z!$A$3)*Z!$B$3)+((Z!$A$3-Z!$A$2)*Z!$B$2),IF(C24&gt;Z!$A$7,((C24-Z!$A$7)*Z!$B$7)+((Z!$A$7-Z!$A$6)*Z!$B$6)+((Z!$A$6-Z!$A$5)*Z!$B$5)+((Z!$A$5-Z!$A$4)*Z!$B$4)+((Z!$A$4-Z!$A$3)*Z!$B$3)+((Z!$A$3-Z!$A$2)*Z!$B$2),IF(C24&gt;Z!$A$6,((C24-Z!$A$6)*Z!$B$6)+((Z!$A$6-Z!$A$5)*Z!$B$5)+((Z!$A$5-Z!$A$4)*Z!$B$4)+((Z!$A$4-Z!$A$3)*Z!$B$3)+((Z!$A$3-Z!$A$2)*Z!$B$2),IF(C24&gt;Z!$A$5,((C24-Z!$A$5)*Z!$B$5)+((Z!$A$5-Z!$A$4)*Z!$B$4)+((Z!$A$4-Z!$A$3)*Z!$B$3)+((Z!$A$3-Z!$A$2)*Z!$B$2),IF(C24&gt;Z!$A$4,((C24-Z!$A$4)*Z!$B$4)+((Z!$A$4-Z!$A$3)*Z!$B$3)+((Z!$A$3-Z!$A$2)*Z!$B$2),IF(C24&gt;Z!$A$3,((C24-Z!$A$3)*Z!$B$3)+((Z!$A$3-Z!$A$2)*Z!$B$2),IF(C24&gt;Z!$A$2,((C24-Z!$A$2)*Z!$B$2),0))))))))</f>
        <v>22174.88</v>
      </c>
      <c r="F24" s="1">
        <f aca="true" t="shared" si="12" ref="F24:F33">E24+C24*0.2</f>
        <v>43601.28</v>
      </c>
      <c r="G24" s="1">
        <f t="shared" si="4"/>
        <v>83365647360</v>
      </c>
      <c r="H24" s="4">
        <f t="shared" si="0"/>
        <v>0.016266664397954756</v>
      </c>
      <c r="I24" s="4">
        <f t="shared" si="1"/>
        <v>0.02563615227736821</v>
      </c>
      <c r="J24" s="4">
        <f t="shared" si="2"/>
        <v>0.02852219876990617</v>
      </c>
      <c r="K24" s="3">
        <f t="shared" si="5"/>
        <v>1.112577209766607</v>
      </c>
      <c r="L24" s="4">
        <f t="shared" si="9"/>
        <v>0.8350192698717894</v>
      </c>
      <c r="M24" s="1">
        <f t="shared" si="6"/>
        <v>63530.72</v>
      </c>
      <c r="N24" s="4">
        <f t="shared" si="7"/>
        <v>0.40698652130082513</v>
      </c>
      <c r="P24" s="4">
        <f t="shared" si="8"/>
        <v>0.4914167657463267</v>
      </c>
    </row>
    <row r="25" spans="1:16" ht="12.75">
      <c r="A25" t="s">
        <v>26</v>
      </c>
      <c r="B25">
        <v>1699</v>
      </c>
      <c r="C25" s="1">
        <v>112112</v>
      </c>
      <c r="D25" s="1">
        <f t="shared" si="3"/>
        <v>190478288000</v>
      </c>
      <c r="E25" s="2">
        <f>IF(C25&gt;Z!$A$9,((C25-Z!$A$9)*Z!$B$9)+((Z!$A$9-Z!$A$8)*Z!$B$8)+((Z!$A$8-Z!$A$7)*Z!$B$7)+((Z!$A$7-Z!$A$6)*Z!$B$6)+((Z!$A$6-Z!$A$5)*Z!$B$5)+((Z!$A$5-Z!$A$4)*Z!$B$4)+((Z!$A$4-Z!$A$3)*Z!$B$3)+((Z!$A$3-Z!$A$2)*Z!$B$2),IF(C25&gt;Z!$A$8,((C25-Z!$A$8)*Z!$B$8)+((Z!$A$8-Z!$A$7)*Z!$B$7)+((Z!$A$7-Z!$A$6)*Z!$B$6)+((Z!$A$6-Z!$A$5)*Z!$B$5)+((Z!$A$5-Z!$A$4)*Z!$B$4)+((Z!$A$4-Z!$A$3)*Z!$B$3)+((Z!$A$3-Z!$A$2)*Z!$B$2),IF(C25&gt;Z!$A$7,((C25-Z!$A$7)*Z!$B$7)+((Z!$A$7-Z!$A$6)*Z!$B$6)+((Z!$A$6-Z!$A$5)*Z!$B$5)+((Z!$A$5-Z!$A$4)*Z!$B$4)+((Z!$A$4-Z!$A$3)*Z!$B$3)+((Z!$A$3-Z!$A$2)*Z!$B$2),IF(C25&gt;Z!$A$6,((C25-Z!$A$6)*Z!$B$6)+((Z!$A$6-Z!$A$5)*Z!$B$5)+((Z!$A$5-Z!$A$4)*Z!$B$4)+((Z!$A$4-Z!$A$3)*Z!$B$3)+((Z!$A$3-Z!$A$2)*Z!$B$2),IF(C25&gt;Z!$A$5,((C25-Z!$A$5)*Z!$B$5)+((Z!$A$5-Z!$A$4)*Z!$B$4)+((Z!$A$4-Z!$A$3)*Z!$B$3)+((Z!$A$3-Z!$A$2)*Z!$B$2),IF(C25&gt;Z!$A$4,((C25-Z!$A$4)*Z!$B$4)+((Z!$A$4-Z!$A$3)*Z!$B$3)+((Z!$A$3-Z!$A$2)*Z!$B$2),IF(C25&gt;Z!$A$3,((C25-Z!$A$3)*Z!$B$3)+((Z!$A$3-Z!$A$2)*Z!$B$2),IF(C25&gt;Z!$A$2,((C25-Z!$A$2)*Z!$B$2),0))))))))</f>
        <v>23868.08</v>
      </c>
      <c r="F25" s="1">
        <f t="shared" si="12"/>
        <v>46290.48</v>
      </c>
      <c r="G25" s="1">
        <f t="shared" si="4"/>
        <v>78647525520.00002</v>
      </c>
      <c r="H25" s="4">
        <f t="shared" si="0"/>
        <v>0.01445453075947967</v>
      </c>
      <c r="I25" s="4">
        <f t="shared" si="1"/>
        <v>0.02383917496171187</v>
      </c>
      <c r="J25" s="4">
        <f t="shared" si="2"/>
        <v>0.026907970209309826</v>
      </c>
      <c r="K25" s="3">
        <f t="shared" si="5"/>
        <v>1.1287290878365863</v>
      </c>
      <c r="L25" s="4">
        <f t="shared" si="9"/>
        <v>0.8494738006312691</v>
      </c>
      <c r="M25" s="1">
        <f t="shared" si="6"/>
        <v>65821.51999999999</v>
      </c>
      <c r="N25" s="4">
        <f t="shared" si="7"/>
        <v>0.4128949621806765</v>
      </c>
      <c r="P25" s="4">
        <f t="shared" si="8"/>
        <v>0.484384694217904</v>
      </c>
    </row>
    <row r="26" spans="1:16" ht="12.75">
      <c r="A26" t="s">
        <v>27</v>
      </c>
      <c r="B26">
        <v>1482</v>
      </c>
      <c r="C26" s="1">
        <v>117156</v>
      </c>
      <c r="D26" s="1">
        <f t="shared" si="3"/>
        <v>173625192000</v>
      </c>
      <c r="E26" s="2">
        <f>IF(C26&gt;Z!$A$9,((C26-Z!$A$9)*Z!$B$9)+((Z!$A$9-Z!$A$8)*Z!$B$8)+((Z!$A$8-Z!$A$7)*Z!$B$7)+((Z!$A$7-Z!$A$6)*Z!$B$6)+((Z!$A$6-Z!$A$5)*Z!$B$5)+((Z!$A$5-Z!$A$4)*Z!$B$4)+((Z!$A$4-Z!$A$3)*Z!$B$3)+((Z!$A$3-Z!$A$2)*Z!$B$2),IF(C26&gt;Z!$A$8,((C26-Z!$A$8)*Z!$B$8)+((Z!$A$8-Z!$A$7)*Z!$B$7)+((Z!$A$7-Z!$A$6)*Z!$B$6)+((Z!$A$6-Z!$A$5)*Z!$B$5)+((Z!$A$5-Z!$A$4)*Z!$B$4)+((Z!$A$4-Z!$A$3)*Z!$B$3)+((Z!$A$3-Z!$A$2)*Z!$B$2),IF(C26&gt;Z!$A$7,((C26-Z!$A$7)*Z!$B$7)+((Z!$A$7-Z!$A$6)*Z!$B$6)+((Z!$A$6-Z!$A$5)*Z!$B$5)+((Z!$A$5-Z!$A$4)*Z!$B$4)+((Z!$A$4-Z!$A$3)*Z!$B$3)+((Z!$A$3-Z!$A$2)*Z!$B$2),IF(C26&gt;Z!$A$6,((C26-Z!$A$6)*Z!$B$6)+((Z!$A$6-Z!$A$5)*Z!$B$5)+((Z!$A$5-Z!$A$4)*Z!$B$4)+((Z!$A$4-Z!$A$3)*Z!$B$3)+((Z!$A$3-Z!$A$2)*Z!$B$2),IF(C26&gt;Z!$A$5,((C26-Z!$A$5)*Z!$B$5)+((Z!$A$5-Z!$A$4)*Z!$B$4)+((Z!$A$4-Z!$A$3)*Z!$B$3)+((Z!$A$3-Z!$A$2)*Z!$B$2),IF(C26&gt;Z!$A$4,((C26-Z!$A$4)*Z!$B$4)+((Z!$A$4-Z!$A$3)*Z!$B$3)+((Z!$A$3-Z!$A$2)*Z!$B$2),IF(C26&gt;Z!$A$3,((C26-Z!$A$3)*Z!$B$3)+((Z!$A$3-Z!$A$2)*Z!$B$2),IF(C26&gt;Z!$A$2,((C26-Z!$A$2)*Z!$B$2),0))))))))</f>
        <v>25583.04</v>
      </c>
      <c r="F26" s="1">
        <f t="shared" si="12"/>
        <v>49014.240000000005</v>
      </c>
      <c r="G26" s="1">
        <f t="shared" si="4"/>
        <v>72639103680</v>
      </c>
      <c r="H26" s="4">
        <f t="shared" si="0"/>
        <v>0.012608366442347776</v>
      </c>
      <c r="I26" s="4">
        <f t="shared" si="1"/>
        <v>0.021729937691632423</v>
      </c>
      <c r="J26" s="4">
        <f t="shared" si="2"/>
        <v>0.024852286514155636</v>
      </c>
      <c r="K26" s="3">
        <f t="shared" si="5"/>
        <v>1.1436888069736868</v>
      </c>
      <c r="L26" s="4">
        <f t="shared" si="9"/>
        <v>0.8620821670736168</v>
      </c>
      <c r="M26" s="1">
        <f t="shared" si="6"/>
        <v>68141.76</v>
      </c>
      <c r="N26" s="4">
        <f t="shared" si="7"/>
        <v>0.4183673051316194</v>
      </c>
      <c r="P26" s="4">
        <f t="shared" si="8"/>
        <v>0.4780488282588897</v>
      </c>
    </row>
    <row r="27" spans="1:16" ht="12.75">
      <c r="A27" t="s">
        <v>28</v>
      </c>
      <c r="B27">
        <v>1428</v>
      </c>
      <c r="C27" s="1">
        <v>121875</v>
      </c>
      <c r="D27" s="1">
        <f t="shared" si="3"/>
        <v>174037500000</v>
      </c>
      <c r="E27" s="2">
        <f>IF(C27&gt;Z!$A$9,((C27-Z!$A$9)*Z!$B$9)+((Z!$A$9-Z!$A$8)*Z!$B$8)+((Z!$A$8-Z!$A$7)*Z!$B$7)+((Z!$A$7-Z!$A$6)*Z!$B$6)+((Z!$A$6-Z!$A$5)*Z!$B$5)+((Z!$A$5-Z!$A$4)*Z!$B$4)+((Z!$A$4-Z!$A$3)*Z!$B$3)+((Z!$A$3-Z!$A$2)*Z!$B$2),IF(C27&gt;Z!$A$8,((C27-Z!$A$8)*Z!$B$8)+((Z!$A$8-Z!$A$7)*Z!$B$7)+((Z!$A$7-Z!$A$6)*Z!$B$6)+((Z!$A$6-Z!$A$5)*Z!$B$5)+((Z!$A$5-Z!$A$4)*Z!$B$4)+((Z!$A$4-Z!$A$3)*Z!$B$3)+((Z!$A$3-Z!$A$2)*Z!$B$2),IF(C27&gt;Z!$A$7,((C27-Z!$A$7)*Z!$B$7)+((Z!$A$7-Z!$A$6)*Z!$B$6)+((Z!$A$6-Z!$A$5)*Z!$B$5)+((Z!$A$5-Z!$A$4)*Z!$B$4)+((Z!$A$4-Z!$A$3)*Z!$B$3)+((Z!$A$3-Z!$A$2)*Z!$B$2),IF(C27&gt;Z!$A$6,((C27-Z!$A$6)*Z!$B$6)+((Z!$A$6-Z!$A$5)*Z!$B$5)+((Z!$A$5-Z!$A$4)*Z!$B$4)+((Z!$A$4-Z!$A$3)*Z!$B$3)+((Z!$A$3-Z!$A$2)*Z!$B$2),IF(C27&gt;Z!$A$5,((C27-Z!$A$5)*Z!$B$5)+((Z!$A$5-Z!$A$4)*Z!$B$4)+((Z!$A$4-Z!$A$3)*Z!$B$3)+((Z!$A$3-Z!$A$2)*Z!$B$2),IF(C27&gt;Z!$A$4,((C27-Z!$A$4)*Z!$B$4)+((Z!$A$4-Z!$A$3)*Z!$B$3)+((Z!$A$3-Z!$A$2)*Z!$B$2),IF(C27&gt;Z!$A$3,((C27-Z!$A$3)*Z!$B$3)+((Z!$A$3-Z!$A$2)*Z!$B$2),IF(C27&gt;Z!$A$2,((C27-Z!$A$2)*Z!$B$2),0))))))))</f>
        <v>27187.5</v>
      </c>
      <c r="F27" s="1">
        <f t="shared" si="12"/>
        <v>51562.5</v>
      </c>
      <c r="G27" s="1">
        <f t="shared" si="4"/>
        <v>73631250000</v>
      </c>
      <c r="H27" s="4">
        <f t="shared" si="0"/>
        <v>0.012148952280480853</v>
      </c>
      <c r="I27" s="4">
        <f t="shared" si="1"/>
        <v>0.02178153980677803</v>
      </c>
      <c r="J27" s="4">
        <f t="shared" si="2"/>
        <v>0.025191733222050438</v>
      </c>
      <c r="K27" s="3">
        <f t="shared" si="5"/>
        <v>1.156563468217762</v>
      </c>
      <c r="L27" s="4">
        <f t="shared" si="9"/>
        <v>0.8742311193540977</v>
      </c>
      <c r="M27" s="1">
        <f t="shared" si="6"/>
        <v>70312.5</v>
      </c>
      <c r="N27" s="4">
        <f t="shared" si="7"/>
        <v>0.4230769230769231</v>
      </c>
      <c r="P27" s="4">
        <f t="shared" si="8"/>
        <v>0.4727272727272727</v>
      </c>
    </row>
    <row r="28" spans="1:16" ht="12.75">
      <c r="A28" t="s">
        <v>29</v>
      </c>
      <c r="B28">
        <v>1292</v>
      </c>
      <c r="C28" s="1">
        <v>127138</v>
      </c>
      <c r="D28" s="1">
        <f t="shared" si="3"/>
        <v>164262296000</v>
      </c>
      <c r="E28" s="2">
        <f>IF(C28&gt;Z!$A$9,((C28-Z!$A$9)*Z!$B$9)+((Z!$A$9-Z!$A$8)*Z!$B$8)+((Z!$A$8-Z!$A$7)*Z!$B$7)+((Z!$A$7-Z!$A$6)*Z!$B$6)+((Z!$A$6-Z!$A$5)*Z!$B$5)+((Z!$A$5-Z!$A$4)*Z!$B$4)+((Z!$A$4-Z!$A$3)*Z!$B$3)+((Z!$A$3-Z!$A$2)*Z!$B$2),IF(C28&gt;Z!$A$8,((C28-Z!$A$8)*Z!$B$8)+((Z!$A$8-Z!$A$7)*Z!$B$7)+((Z!$A$7-Z!$A$6)*Z!$B$6)+((Z!$A$6-Z!$A$5)*Z!$B$5)+((Z!$A$5-Z!$A$4)*Z!$B$4)+((Z!$A$4-Z!$A$3)*Z!$B$3)+((Z!$A$3-Z!$A$2)*Z!$B$2),IF(C28&gt;Z!$A$7,((C28-Z!$A$7)*Z!$B$7)+((Z!$A$7-Z!$A$6)*Z!$B$6)+((Z!$A$6-Z!$A$5)*Z!$B$5)+((Z!$A$5-Z!$A$4)*Z!$B$4)+((Z!$A$4-Z!$A$3)*Z!$B$3)+((Z!$A$3-Z!$A$2)*Z!$B$2),IF(C28&gt;Z!$A$6,((C28-Z!$A$6)*Z!$B$6)+((Z!$A$6-Z!$A$5)*Z!$B$5)+((Z!$A$5-Z!$A$4)*Z!$B$4)+((Z!$A$4-Z!$A$3)*Z!$B$3)+((Z!$A$3-Z!$A$2)*Z!$B$2),IF(C28&gt;Z!$A$5,((C28-Z!$A$5)*Z!$B$5)+((Z!$A$5-Z!$A$4)*Z!$B$4)+((Z!$A$4-Z!$A$3)*Z!$B$3)+((Z!$A$3-Z!$A$2)*Z!$B$2),IF(C28&gt;Z!$A$4,((C28-Z!$A$4)*Z!$B$4)+((Z!$A$4-Z!$A$3)*Z!$B$3)+((Z!$A$3-Z!$A$2)*Z!$B$2),IF(C28&gt;Z!$A$3,((C28-Z!$A$3)*Z!$B$3)+((Z!$A$3-Z!$A$2)*Z!$B$2),IF(C28&gt;Z!$A$2,((C28-Z!$A$2)*Z!$B$2),0))))))))</f>
        <v>28976.920000000002</v>
      </c>
      <c r="F28" s="1">
        <f t="shared" si="12"/>
        <v>54404.520000000004</v>
      </c>
      <c r="G28" s="1">
        <f t="shared" si="4"/>
        <v>70290639840</v>
      </c>
      <c r="H28" s="4">
        <f t="shared" si="0"/>
        <v>0.010991909206149343</v>
      </c>
      <c r="I28" s="4">
        <f t="shared" si="1"/>
        <v>0.020558131087132114</v>
      </c>
      <c r="J28" s="4">
        <f t="shared" si="2"/>
        <v>0.02404879785222321</v>
      </c>
      <c r="K28" s="3">
        <f t="shared" si="5"/>
        <v>1.1697949463546322</v>
      </c>
      <c r="L28" s="4">
        <f t="shared" si="9"/>
        <v>0.885223028560247</v>
      </c>
      <c r="M28" s="1">
        <f t="shared" si="6"/>
        <v>72733.48</v>
      </c>
      <c r="N28" s="4">
        <f t="shared" si="7"/>
        <v>0.4279170664946751</v>
      </c>
      <c r="P28" s="4">
        <f t="shared" si="8"/>
        <v>0.46738028384406294</v>
      </c>
    </row>
    <row r="29" spans="1:16" ht="12.75">
      <c r="A29" t="s">
        <v>30</v>
      </c>
      <c r="B29">
        <v>1190</v>
      </c>
      <c r="C29" s="1">
        <v>132045</v>
      </c>
      <c r="D29" s="1">
        <f t="shared" si="3"/>
        <v>157133550000</v>
      </c>
      <c r="E29" s="2">
        <f>IF(C29&gt;Z!$A$9,((C29-Z!$A$9)*Z!$B$9)+((Z!$A$9-Z!$A$8)*Z!$B$8)+((Z!$A$8-Z!$A$7)*Z!$B$7)+((Z!$A$7-Z!$A$6)*Z!$B$6)+((Z!$A$6-Z!$A$5)*Z!$B$5)+((Z!$A$5-Z!$A$4)*Z!$B$4)+((Z!$A$4-Z!$A$3)*Z!$B$3)+((Z!$A$3-Z!$A$2)*Z!$B$2),IF(C29&gt;Z!$A$8,((C29-Z!$A$8)*Z!$B$8)+((Z!$A$8-Z!$A$7)*Z!$B$7)+((Z!$A$7-Z!$A$6)*Z!$B$6)+((Z!$A$6-Z!$A$5)*Z!$B$5)+((Z!$A$5-Z!$A$4)*Z!$B$4)+((Z!$A$4-Z!$A$3)*Z!$B$3)+((Z!$A$3-Z!$A$2)*Z!$B$2),IF(C29&gt;Z!$A$7,((C29-Z!$A$7)*Z!$B$7)+((Z!$A$7-Z!$A$6)*Z!$B$6)+((Z!$A$6-Z!$A$5)*Z!$B$5)+((Z!$A$5-Z!$A$4)*Z!$B$4)+((Z!$A$4-Z!$A$3)*Z!$B$3)+((Z!$A$3-Z!$A$2)*Z!$B$2),IF(C29&gt;Z!$A$6,((C29-Z!$A$6)*Z!$B$6)+((Z!$A$6-Z!$A$5)*Z!$B$5)+((Z!$A$5-Z!$A$4)*Z!$B$4)+((Z!$A$4-Z!$A$3)*Z!$B$3)+((Z!$A$3-Z!$A$2)*Z!$B$2),IF(C29&gt;Z!$A$5,((C29-Z!$A$5)*Z!$B$5)+((Z!$A$5-Z!$A$4)*Z!$B$4)+((Z!$A$4-Z!$A$3)*Z!$B$3)+((Z!$A$3-Z!$A$2)*Z!$B$2),IF(C29&gt;Z!$A$4,((C29-Z!$A$4)*Z!$B$4)+((Z!$A$4-Z!$A$3)*Z!$B$3)+((Z!$A$3-Z!$A$2)*Z!$B$2),IF(C29&gt;Z!$A$3,((C29-Z!$A$3)*Z!$B$3)+((Z!$A$3-Z!$A$2)*Z!$B$2),IF(C29&gt;Z!$A$2,((C29-Z!$A$2)*Z!$B$2),0))))))))</f>
        <v>30768</v>
      </c>
      <c r="F29" s="1">
        <f t="shared" si="12"/>
        <v>57177</v>
      </c>
      <c r="G29" s="1">
        <f t="shared" si="4"/>
        <v>68040630000</v>
      </c>
      <c r="H29" s="4">
        <f t="shared" si="0"/>
        <v>0.010124126900400711</v>
      </c>
      <c r="I29" s="4">
        <f t="shared" si="1"/>
        <v>0.019665937940417128</v>
      </c>
      <c r="J29" s="4">
        <f t="shared" si="2"/>
        <v>0.023278993623227117</v>
      </c>
      <c r="K29" s="3">
        <f t="shared" si="5"/>
        <v>1.1837215033301054</v>
      </c>
      <c r="L29" s="4">
        <f t="shared" si="9"/>
        <v>0.8953471554606478</v>
      </c>
      <c r="M29" s="1">
        <f t="shared" si="6"/>
        <v>74868</v>
      </c>
      <c r="N29" s="4">
        <f t="shared" si="7"/>
        <v>0.4330114733613541</v>
      </c>
      <c r="P29" s="4">
        <f t="shared" si="8"/>
        <v>0.46188152578834146</v>
      </c>
    </row>
    <row r="30" spans="1:16" ht="12.75">
      <c r="A30" t="s">
        <v>31</v>
      </c>
      <c r="B30">
        <v>895</v>
      </c>
      <c r="C30" s="1">
        <v>137162</v>
      </c>
      <c r="D30" s="1">
        <f t="shared" si="3"/>
        <v>122759990000</v>
      </c>
      <c r="E30" s="2">
        <f>IF(C30&gt;Z!$A$9,((C30-Z!$A$9)*Z!$B$9)+((Z!$A$9-Z!$A$8)*Z!$B$8)+((Z!$A$8-Z!$A$7)*Z!$B$7)+((Z!$A$7-Z!$A$6)*Z!$B$6)+((Z!$A$6-Z!$A$5)*Z!$B$5)+((Z!$A$5-Z!$A$4)*Z!$B$4)+((Z!$A$4-Z!$A$3)*Z!$B$3)+((Z!$A$3-Z!$A$2)*Z!$B$2),IF(C30&gt;Z!$A$8,((C30-Z!$A$8)*Z!$B$8)+((Z!$A$8-Z!$A$7)*Z!$B$7)+((Z!$A$7-Z!$A$6)*Z!$B$6)+((Z!$A$6-Z!$A$5)*Z!$B$5)+((Z!$A$5-Z!$A$4)*Z!$B$4)+((Z!$A$4-Z!$A$3)*Z!$B$3)+((Z!$A$3-Z!$A$2)*Z!$B$2),IF(C30&gt;Z!$A$7,((C30-Z!$A$7)*Z!$B$7)+((Z!$A$7-Z!$A$6)*Z!$B$6)+((Z!$A$6-Z!$A$5)*Z!$B$5)+((Z!$A$5-Z!$A$4)*Z!$B$4)+((Z!$A$4-Z!$A$3)*Z!$B$3)+((Z!$A$3-Z!$A$2)*Z!$B$2),IF(C30&gt;Z!$A$6,((C30-Z!$A$6)*Z!$B$6)+((Z!$A$6-Z!$A$5)*Z!$B$5)+((Z!$A$5-Z!$A$4)*Z!$B$4)+((Z!$A$4-Z!$A$3)*Z!$B$3)+((Z!$A$3-Z!$A$2)*Z!$B$2),IF(C30&gt;Z!$A$5,((C30-Z!$A$5)*Z!$B$5)+((Z!$A$5-Z!$A$4)*Z!$B$4)+((Z!$A$4-Z!$A$3)*Z!$B$3)+((Z!$A$3-Z!$A$2)*Z!$B$2),IF(C30&gt;Z!$A$4,((C30-Z!$A$4)*Z!$B$4)+((Z!$A$4-Z!$A$3)*Z!$B$3)+((Z!$A$3-Z!$A$2)*Z!$B$2),IF(C30&gt;Z!$A$3,((C30-Z!$A$3)*Z!$B$3)+((Z!$A$3-Z!$A$2)*Z!$B$2),IF(C30&gt;Z!$A$2,((C30-Z!$A$2)*Z!$B$2),0))))))))</f>
        <v>32814.8</v>
      </c>
      <c r="F30" s="1">
        <f t="shared" si="12"/>
        <v>60247.200000000004</v>
      </c>
      <c r="G30" s="1">
        <f t="shared" si="4"/>
        <v>53921244000.00001</v>
      </c>
      <c r="H30" s="4">
        <f t="shared" si="0"/>
        <v>0.007614364349461039</v>
      </c>
      <c r="I30" s="4">
        <f t="shared" si="1"/>
        <v>0.015363939431815975</v>
      </c>
      <c r="J30" s="4">
        <f t="shared" si="2"/>
        <v>0.018448275614621347</v>
      </c>
      <c r="K30" s="3">
        <f t="shared" si="5"/>
        <v>1.2007516494381814</v>
      </c>
      <c r="L30" s="4">
        <f t="shared" si="9"/>
        <v>0.9029615198101089</v>
      </c>
      <c r="M30" s="1">
        <f t="shared" si="6"/>
        <v>76914.79999999999</v>
      </c>
      <c r="N30" s="4">
        <f t="shared" si="7"/>
        <v>0.43924118925066713</v>
      </c>
      <c r="P30" s="4">
        <f t="shared" si="8"/>
        <v>0.45533070416550475</v>
      </c>
    </row>
    <row r="31" spans="1:16" ht="12.75">
      <c r="A31" t="s">
        <v>32</v>
      </c>
      <c r="B31">
        <v>894</v>
      </c>
      <c r="C31" s="1">
        <v>142052</v>
      </c>
      <c r="D31" s="1">
        <f t="shared" si="3"/>
        <v>126994488000</v>
      </c>
      <c r="E31" s="2">
        <f>IF(C31&gt;Z!$A$9,((C31-Z!$A$9)*Z!$B$9)+((Z!$A$9-Z!$A$8)*Z!$B$8)+((Z!$A$8-Z!$A$7)*Z!$B$7)+((Z!$A$7-Z!$A$6)*Z!$B$6)+((Z!$A$6-Z!$A$5)*Z!$B$5)+((Z!$A$5-Z!$A$4)*Z!$B$4)+((Z!$A$4-Z!$A$3)*Z!$B$3)+((Z!$A$3-Z!$A$2)*Z!$B$2),IF(C31&gt;Z!$A$8,((C31-Z!$A$8)*Z!$B$8)+((Z!$A$8-Z!$A$7)*Z!$B$7)+((Z!$A$7-Z!$A$6)*Z!$B$6)+((Z!$A$6-Z!$A$5)*Z!$B$5)+((Z!$A$5-Z!$A$4)*Z!$B$4)+((Z!$A$4-Z!$A$3)*Z!$B$3)+((Z!$A$3-Z!$A$2)*Z!$B$2),IF(C31&gt;Z!$A$7,((C31-Z!$A$7)*Z!$B$7)+((Z!$A$7-Z!$A$6)*Z!$B$6)+((Z!$A$6-Z!$A$5)*Z!$B$5)+((Z!$A$5-Z!$A$4)*Z!$B$4)+((Z!$A$4-Z!$A$3)*Z!$B$3)+((Z!$A$3-Z!$A$2)*Z!$B$2),IF(C31&gt;Z!$A$6,((C31-Z!$A$6)*Z!$B$6)+((Z!$A$6-Z!$A$5)*Z!$B$5)+((Z!$A$5-Z!$A$4)*Z!$B$4)+((Z!$A$4-Z!$A$3)*Z!$B$3)+((Z!$A$3-Z!$A$2)*Z!$B$2),IF(C31&gt;Z!$A$5,((C31-Z!$A$5)*Z!$B$5)+((Z!$A$5-Z!$A$4)*Z!$B$4)+((Z!$A$4-Z!$A$3)*Z!$B$3)+((Z!$A$3-Z!$A$2)*Z!$B$2),IF(C31&gt;Z!$A$4,((C31-Z!$A$4)*Z!$B$4)+((Z!$A$4-Z!$A$3)*Z!$B$3)+((Z!$A$3-Z!$A$2)*Z!$B$2),IF(C31&gt;Z!$A$3,((C31-Z!$A$3)*Z!$B$3)+((Z!$A$3-Z!$A$2)*Z!$B$2),IF(C31&gt;Z!$A$2,((C31-Z!$A$2)*Z!$B$2),0))))))))</f>
        <v>34770.8</v>
      </c>
      <c r="F31" s="1">
        <f t="shared" si="12"/>
        <v>63181.200000000004</v>
      </c>
      <c r="G31" s="1">
        <f t="shared" si="4"/>
        <v>56483992800.00001</v>
      </c>
      <c r="H31" s="4">
        <f t="shared" si="0"/>
        <v>0.007605856679796837</v>
      </c>
      <c r="I31" s="4">
        <f t="shared" si="1"/>
        <v>0.015893905023994223</v>
      </c>
      <c r="J31" s="4">
        <f t="shared" si="2"/>
        <v>0.019325078386334852</v>
      </c>
      <c r="K31" s="3">
        <f t="shared" si="5"/>
        <v>1.215879820419259</v>
      </c>
      <c r="L31" s="4">
        <f t="shared" si="9"/>
        <v>0.9105673764899057</v>
      </c>
      <c r="M31" s="1">
        <f t="shared" si="6"/>
        <v>78870.79999999999</v>
      </c>
      <c r="N31" s="4">
        <f t="shared" si="7"/>
        <v>0.4447751527609608</v>
      </c>
      <c r="P31" s="4">
        <f t="shared" si="8"/>
        <v>0.44966540679822475</v>
      </c>
    </row>
    <row r="32" spans="1:16" ht="12.75">
      <c r="A32" t="s">
        <v>33</v>
      </c>
      <c r="B32">
        <v>796</v>
      </c>
      <c r="C32" s="1">
        <v>147319</v>
      </c>
      <c r="D32" s="1">
        <f t="shared" si="3"/>
        <v>117265924000</v>
      </c>
      <c r="E32" s="2">
        <f>IF(C32&gt;Z!$A$9,((C32-Z!$A$9)*Z!$B$9)+((Z!$A$9-Z!$A$8)*Z!$B$8)+((Z!$A$8-Z!$A$7)*Z!$B$7)+((Z!$A$7-Z!$A$6)*Z!$B$6)+((Z!$A$6-Z!$A$5)*Z!$B$5)+((Z!$A$5-Z!$A$4)*Z!$B$4)+((Z!$A$4-Z!$A$3)*Z!$B$3)+((Z!$A$3-Z!$A$2)*Z!$B$2),IF(C32&gt;Z!$A$8,((C32-Z!$A$8)*Z!$B$8)+((Z!$A$8-Z!$A$7)*Z!$B$7)+((Z!$A$7-Z!$A$6)*Z!$B$6)+((Z!$A$6-Z!$A$5)*Z!$B$5)+((Z!$A$5-Z!$A$4)*Z!$B$4)+((Z!$A$4-Z!$A$3)*Z!$B$3)+((Z!$A$3-Z!$A$2)*Z!$B$2),IF(C32&gt;Z!$A$7,((C32-Z!$A$7)*Z!$B$7)+((Z!$A$7-Z!$A$6)*Z!$B$6)+((Z!$A$6-Z!$A$5)*Z!$B$5)+((Z!$A$5-Z!$A$4)*Z!$B$4)+((Z!$A$4-Z!$A$3)*Z!$B$3)+((Z!$A$3-Z!$A$2)*Z!$B$2),IF(C32&gt;Z!$A$6,((C32-Z!$A$6)*Z!$B$6)+((Z!$A$6-Z!$A$5)*Z!$B$5)+((Z!$A$5-Z!$A$4)*Z!$B$4)+((Z!$A$4-Z!$A$3)*Z!$B$3)+((Z!$A$3-Z!$A$2)*Z!$B$2),IF(C32&gt;Z!$A$5,((C32-Z!$A$5)*Z!$B$5)+((Z!$A$5-Z!$A$4)*Z!$B$4)+((Z!$A$4-Z!$A$3)*Z!$B$3)+((Z!$A$3-Z!$A$2)*Z!$B$2),IF(C32&gt;Z!$A$4,((C32-Z!$A$4)*Z!$B$4)+((Z!$A$4-Z!$A$3)*Z!$B$3)+((Z!$A$3-Z!$A$2)*Z!$B$2),IF(C32&gt;Z!$A$3,((C32-Z!$A$3)*Z!$B$3)+((Z!$A$3-Z!$A$2)*Z!$B$2),IF(C32&gt;Z!$A$2,((C32-Z!$A$2)*Z!$B$2),0))))))))</f>
        <v>36877.6</v>
      </c>
      <c r="F32" s="1">
        <f t="shared" si="12"/>
        <v>66341.4</v>
      </c>
      <c r="G32" s="1">
        <f t="shared" si="4"/>
        <v>52807754400</v>
      </c>
      <c r="H32" s="4">
        <f t="shared" si="0"/>
        <v>0.006772105052705014</v>
      </c>
      <c r="I32" s="4">
        <f t="shared" si="1"/>
        <v>0.01467633350045023</v>
      </c>
      <c r="J32" s="4">
        <f t="shared" si="2"/>
        <v>0.018067313279352997</v>
      </c>
      <c r="K32" s="3">
        <f t="shared" si="5"/>
        <v>1.2310508805757747</v>
      </c>
      <c r="L32" s="4">
        <f t="shared" si="9"/>
        <v>0.9173394815426107</v>
      </c>
      <c r="M32" s="1">
        <f t="shared" si="6"/>
        <v>80977.6</v>
      </c>
      <c r="N32" s="4">
        <f t="shared" si="7"/>
        <v>0.45032480535436703</v>
      </c>
      <c r="P32" s="4">
        <f t="shared" si="8"/>
        <v>0.4441238804125327</v>
      </c>
    </row>
    <row r="33" spans="1:16" ht="12.75">
      <c r="A33" t="s">
        <v>34</v>
      </c>
      <c r="B33">
        <v>1005</v>
      </c>
      <c r="C33" s="1">
        <v>151880</v>
      </c>
      <c r="D33" s="1">
        <f t="shared" si="3"/>
        <v>152639400000</v>
      </c>
      <c r="E33" s="2">
        <f>IF(C33&gt;Z!$A$9,((C33-Z!$A$9)*Z!$B$9)+((Z!$A$9-Z!$A$8)*Z!$B$8)+((Z!$A$8-Z!$A$7)*Z!$B$7)+((Z!$A$7-Z!$A$6)*Z!$B$6)+((Z!$A$6-Z!$A$5)*Z!$B$5)+((Z!$A$5-Z!$A$4)*Z!$B$4)+((Z!$A$4-Z!$A$3)*Z!$B$3)+((Z!$A$3-Z!$A$2)*Z!$B$2),IF(C33&gt;Z!$A$8,((C33-Z!$A$8)*Z!$B$8)+((Z!$A$8-Z!$A$7)*Z!$B$7)+((Z!$A$7-Z!$A$6)*Z!$B$6)+((Z!$A$6-Z!$A$5)*Z!$B$5)+((Z!$A$5-Z!$A$4)*Z!$B$4)+((Z!$A$4-Z!$A$3)*Z!$B$3)+((Z!$A$3-Z!$A$2)*Z!$B$2),IF(C33&gt;Z!$A$7,((C33-Z!$A$7)*Z!$B$7)+((Z!$A$7-Z!$A$6)*Z!$B$6)+((Z!$A$6-Z!$A$5)*Z!$B$5)+((Z!$A$5-Z!$A$4)*Z!$B$4)+((Z!$A$4-Z!$A$3)*Z!$B$3)+((Z!$A$3-Z!$A$2)*Z!$B$2),IF(C33&gt;Z!$A$6,((C33-Z!$A$6)*Z!$B$6)+((Z!$A$6-Z!$A$5)*Z!$B$5)+((Z!$A$5-Z!$A$4)*Z!$B$4)+((Z!$A$4-Z!$A$3)*Z!$B$3)+((Z!$A$3-Z!$A$2)*Z!$B$2),IF(C33&gt;Z!$A$5,((C33-Z!$A$5)*Z!$B$5)+((Z!$A$5-Z!$A$4)*Z!$B$4)+((Z!$A$4-Z!$A$3)*Z!$B$3)+((Z!$A$3-Z!$A$2)*Z!$B$2),IF(C33&gt;Z!$A$4,((C33-Z!$A$4)*Z!$B$4)+((Z!$A$4-Z!$A$3)*Z!$B$3)+((Z!$A$3-Z!$A$2)*Z!$B$2),IF(C33&gt;Z!$A$3,((C33-Z!$A$3)*Z!$B$3)+((Z!$A$3-Z!$A$2)*Z!$B$2),IF(C33&gt;Z!$A$2,((C33-Z!$A$2)*Z!$B$2),0))))))))</f>
        <v>38702</v>
      </c>
      <c r="F33" s="1">
        <f t="shared" si="12"/>
        <v>69078</v>
      </c>
      <c r="G33" s="1">
        <f t="shared" si="4"/>
        <v>69423390000</v>
      </c>
      <c r="H33" s="4">
        <f t="shared" si="0"/>
        <v>0.00855020801252329</v>
      </c>
      <c r="I33" s="4">
        <f t="shared" si="1"/>
        <v>0.019103475786440935</v>
      </c>
      <c r="J33" s="4">
        <f t="shared" si="2"/>
        <v>0.023752082441223857</v>
      </c>
      <c r="K33" s="3">
        <f t="shared" si="5"/>
        <v>1.2433382650754248</v>
      </c>
      <c r="L33" s="4">
        <f t="shared" si="9"/>
        <v>0.925889689555134</v>
      </c>
      <c r="M33" s="1">
        <f t="shared" si="6"/>
        <v>82802</v>
      </c>
      <c r="N33" s="4">
        <f t="shared" si="7"/>
        <v>0.4548195944166447</v>
      </c>
      <c r="P33" s="4">
        <f t="shared" si="8"/>
        <v>0.43973479255334547</v>
      </c>
    </row>
    <row r="34" spans="1:16" ht="12.75">
      <c r="A34" t="s">
        <v>35</v>
      </c>
      <c r="B34">
        <v>660</v>
      </c>
      <c r="C34" s="1">
        <v>157287</v>
      </c>
      <c r="D34" s="1">
        <f t="shared" si="3"/>
        <v>103809420000</v>
      </c>
      <c r="E34" s="2">
        <f>IF(C34&gt;Z!$A$9,((C34-Z!$A$9)*Z!$B$9)+((Z!$A$9-Z!$A$8)*Z!$B$8)+((Z!$A$8-Z!$A$7)*Z!$B$7)+((Z!$A$7-Z!$A$6)*Z!$B$6)+((Z!$A$6-Z!$A$5)*Z!$B$5)+((Z!$A$5-Z!$A$4)*Z!$B$4)+((Z!$A$4-Z!$A$3)*Z!$B$3)+((Z!$A$3-Z!$A$2)*Z!$B$2),IF(C34&gt;Z!$A$8,((C34-Z!$A$8)*Z!$B$8)+((Z!$A$8-Z!$A$7)*Z!$B$7)+((Z!$A$7-Z!$A$6)*Z!$B$6)+((Z!$A$6-Z!$A$5)*Z!$B$5)+((Z!$A$5-Z!$A$4)*Z!$B$4)+((Z!$A$4-Z!$A$3)*Z!$B$3)+((Z!$A$3-Z!$A$2)*Z!$B$2),IF(C34&gt;Z!$A$7,((C34-Z!$A$7)*Z!$B$7)+((Z!$A$7-Z!$A$6)*Z!$B$6)+((Z!$A$6-Z!$A$5)*Z!$B$5)+((Z!$A$5-Z!$A$4)*Z!$B$4)+((Z!$A$4-Z!$A$3)*Z!$B$3)+((Z!$A$3-Z!$A$2)*Z!$B$2),IF(C34&gt;Z!$A$6,((C34-Z!$A$6)*Z!$B$6)+((Z!$A$6-Z!$A$5)*Z!$B$5)+((Z!$A$5-Z!$A$4)*Z!$B$4)+((Z!$A$4-Z!$A$3)*Z!$B$3)+((Z!$A$3-Z!$A$2)*Z!$B$2),IF(C34&gt;Z!$A$5,((C34-Z!$A$5)*Z!$B$5)+((Z!$A$5-Z!$A$4)*Z!$B$4)+((Z!$A$4-Z!$A$3)*Z!$B$3)+((Z!$A$3-Z!$A$2)*Z!$B$2),IF(C34&gt;Z!$A$4,((C34-Z!$A$4)*Z!$B$4)+((Z!$A$4-Z!$A$3)*Z!$B$3)+((Z!$A$3-Z!$A$2)*Z!$B$2),IF(C34&gt;Z!$A$3,((C34-Z!$A$3)*Z!$B$3)+((Z!$A$3-Z!$A$2)*Z!$B$2),IF(C34&gt;Z!$A$2,((C34-Z!$A$2)*Z!$B$2),0))))))))</f>
        <v>40864.8</v>
      </c>
      <c r="F34" s="1">
        <f>E34+C34*0.22</f>
        <v>75467.94</v>
      </c>
      <c r="G34" s="1">
        <f t="shared" si="4"/>
        <v>49808840400</v>
      </c>
      <c r="H34" s="4">
        <f t="shared" si="0"/>
        <v>0.005615061978373504</v>
      </c>
      <c r="I34" s="4">
        <f t="shared" si="1"/>
        <v>0.012992194291739074</v>
      </c>
      <c r="J34" s="4">
        <f t="shared" si="2"/>
        <v>0.017041283686702154</v>
      </c>
      <c r="K34" s="3">
        <f t="shared" si="5"/>
        <v>1.311655545171276</v>
      </c>
      <c r="L34" s="4">
        <f t="shared" si="9"/>
        <v>0.9315047515335074</v>
      </c>
      <c r="M34" s="1">
        <f t="shared" si="6"/>
        <v>81819.06</v>
      </c>
      <c r="N34" s="4">
        <f t="shared" si="7"/>
        <v>0.47981041026912585</v>
      </c>
      <c r="P34" s="4">
        <f t="shared" si="8"/>
        <v>0.45851443672637676</v>
      </c>
    </row>
    <row r="35" spans="1:16" ht="12.75">
      <c r="A35" t="s">
        <v>36</v>
      </c>
      <c r="B35">
        <v>674</v>
      </c>
      <c r="C35" s="1">
        <v>161968</v>
      </c>
      <c r="D35" s="1">
        <f t="shared" si="3"/>
        <v>109166432000</v>
      </c>
      <c r="E35" s="2">
        <f>IF(C35&gt;Z!$A$9,((C35-Z!$A$9)*Z!$B$9)+((Z!$A$9-Z!$A$8)*Z!$B$8)+((Z!$A$8-Z!$A$7)*Z!$B$7)+((Z!$A$7-Z!$A$6)*Z!$B$6)+((Z!$A$6-Z!$A$5)*Z!$B$5)+((Z!$A$5-Z!$A$4)*Z!$B$4)+((Z!$A$4-Z!$A$3)*Z!$B$3)+((Z!$A$3-Z!$A$2)*Z!$B$2),IF(C35&gt;Z!$A$8,((C35-Z!$A$8)*Z!$B$8)+((Z!$A$8-Z!$A$7)*Z!$B$7)+((Z!$A$7-Z!$A$6)*Z!$B$6)+((Z!$A$6-Z!$A$5)*Z!$B$5)+((Z!$A$5-Z!$A$4)*Z!$B$4)+((Z!$A$4-Z!$A$3)*Z!$B$3)+((Z!$A$3-Z!$A$2)*Z!$B$2),IF(C35&gt;Z!$A$7,((C35-Z!$A$7)*Z!$B$7)+((Z!$A$7-Z!$A$6)*Z!$B$6)+((Z!$A$6-Z!$A$5)*Z!$B$5)+((Z!$A$5-Z!$A$4)*Z!$B$4)+((Z!$A$4-Z!$A$3)*Z!$B$3)+((Z!$A$3-Z!$A$2)*Z!$B$2),IF(C35&gt;Z!$A$6,((C35-Z!$A$6)*Z!$B$6)+((Z!$A$6-Z!$A$5)*Z!$B$5)+((Z!$A$5-Z!$A$4)*Z!$B$4)+((Z!$A$4-Z!$A$3)*Z!$B$3)+((Z!$A$3-Z!$A$2)*Z!$B$2),IF(C35&gt;Z!$A$5,((C35-Z!$A$5)*Z!$B$5)+((Z!$A$5-Z!$A$4)*Z!$B$4)+((Z!$A$4-Z!$A$3)*Z!$B$3)+((Z!$A$3-Z!$A$2)*Z!$B$2),IF(C35&gt;Z!$A$4,((C35-Z!$A$4)*Z!$B$4)+((Z!$A$4-Z!$A$3)*Z!$B$3)+((Z!$A$3-Z!$A$2)*Z!$B$2),IF(C35&gt;Z!$A$3,((C35-Z!$A$3)*Z!$B$3)+((Z!$A$3-Z!$A$2)*Z!$B$2),IF(C35&gt;Z!$A$2,((C35-Z!$A$2)*Z!$B$2),0))))))))</f>
        <v>42737.2</v>
      </c>
      <c r="F35" s="1">
        <f aca="true" t="shared" si="13" ref="F35:F44">E35+C35*0.22</f>
        <v>78370.16</v>
      </c>
      <c r="G35" s="1">
        <f t="shared" si="4"/>
        <v>52821487840</v>
      </c>
      <c r="H35" s="4">
        <f t="shared" si="0"/>
        <v>0.005734169353672335</v>
      </c>
      <c r="I35" s="4">
        <f t="shared" si="1"/>
        <v>0.013662647326995198</v>
      </c>
      <c r="J35" s="4">
        <f t="shared" si="2"/>
        <v>0.018072011952222206</v>
      </c>
      <c r="K35" s="3">
        <f t="shared" si="5"/>
        <v>1.322731350644967</v>
      </c>
      <c r="L35" s="4">
        <f t="shared" si="9"/>
        <v>0.9372389208871797</v>
      </c>
      <c r="M35" s="1">
        <f t="shared" si="6"/>
        <v>83597.84</v>
      </c>
      <c r="N35" s="4">
        <f t="shared" si="7"/>
        <v>0.4838619974315915</v>
      </c>
      <c r="P35" s="4">
        <f t="shared" si="8"/>
        <v>0.45467509572520975</v>
      </c>
    </row>
    <row r="36" spans="1:16" ht="12.75">
      <c r="A36" t="s">
        <v>37</v>
      </c>
      <c r="B36">
        <v>497</v>
      </c>
      <c r="C36" s="1">
        <v>167191</v>
      </c>
      <c r="D36" s="1">
        <f t="shared" si="3"/>
        <v>83093927000</v>
      </c>
      <c r="E36" s="2">
        <f>IF(C36&gt;Z!$A$9,((C36-Z!$A$9)*Z!$B$9)+((Z!$A$9-Z!$A$8)*Z!$B$8)+((Z!$A$8-Z!$A$7)*Z!$B$7)+((Z!$A$7-Z!$A$6)*Z!$B$6)+((Z!$A$6-Z!$A$5)*Z!$B$5)+((Z!$A$5-Z!$A$4)*Z!$B$4)+((Z!$A$4-Z!$A$3)*Z!$B$3)+((Z!$A$3-Z!$A$2)*Z!$B$2),IF(C36&gt;Z!$A$8,((C36-Z!$A$8)*Z!$B$8)+((Z!$A$8-Z!$A$7)*Z!$B$7)+((Z!$A$7-Z!$A$6)*Z!$B$6)+((Z!$A$6-Z!$A$5)*Z!$B$5)+((Z!$A$5-Z!$A$4)*Z!$B$4)+((Z!$A$4-Z!$A$3)*Z!$B$3)+((Z!$A$3-Z!$A$2)*Z!$B$2),IF(C36&gt;Z!$A$7,((C36-Z!$A$7)*Z!$B$7)+((Z!$A$7-Z!$A$6)*Z!$B$6)+((Z!$A$6-Z!$A$5)*Z!$B$5)+((Z!$A$5-Z!$A$4)*Z!$B$4)+((Z!$A$4-Z!$A$3)*Z!$B$3)+((Z!$A$3-Z!$A$2)*Z!$B$2),IF(C36&gt;Z!$A$6,((C36-Z!$A$6)*Z!$B$6)+((Z!$A$6-Z!$A$5)*Z!$B$5)+((Z!$A$5-Z!$A$4)*Z!$B$4)+((Z!$A$4-Z!$A$3)*Z!$B$3)+((Z!$A$3-Z!$A$2)*Z!$B$2),IF(C36&gt;Z!$A$5,((C36-Z!$A$5)*Z!$B$5)+((Z!$A$5-Z!$A$4)*Z!$B$4)+((Z!$A$4-Z!$A$3)*Z!$B$3)+((Z!$A$3-Z!$A$2)*Z!$B$2),IF(C36&gt;Z!$A$4,((C36-Z!$A$4)*Z!$B$4)+((Z!$A$4-Z!$A$3)*Z!$B$3)+((Z!$A$3-Z!$A$2)*Z!$B$2),IF(C36&gt;Z!$A$3,((C36-Z!$A$3)*Z!$B$3)+((Z!$A$3-Z!$A$2)*Z!$B$2),IF(C36&gt;Z!$A$2,((C36-Z!$A$2)*Z!$B$2),0))))))))</f>
        <v>44826.4</v>
      </c>
      <c r="F36" s="1">
        <f t="shared" si="13"/>
        <v>81608.42</v>
      </c>
      <c r="G36" s="1">
        <f t="shared" si="4"/>
        <v>40559384740</v>
      </c>
      <c r="H36" s="4">
        <f t="shared" si="0"/>
        <v>0.004228311823108532</v>
      </c>
      <c r="I36" s="4">
        <f t="shared" si="1"/>
        <v>0.010399561466074883</v>
      </c>
      <c r="J36" s="4">
        <f t="shared" si="2"/>
        <v>0.013876733045012595</v>
      </c>
      <c r="K36" s="3">
        <f t="shared" si="5"/>
        <v>1.3343575198128141</v>
      </c>
      <c r="L36" s="4">
        <f t="shared" si="9"/>
        <v>0.9414672327102883</v>
      </c>
      <c r="M36" s="1">
        <f t="shared" si="6"/>
        <v>85582.58</v>
      </c>
      <c r="N36" s="4">
        <f t="shared" si="7"/>
        <v>0.48811491049159345</v>
      </c>
      <c r="P36" s="4">
        <f t="shared" si="8"/>
        <v>0.4507135415683822</v>
      </c>
    </row>
    <row r="37" spans="1:16" ht="12.75">
      <c r="A37" t="s">
        <v>38</v>
      </c>
      <c r="B37">
        <v>518</v>
      </c>
      <c r="C37" s="1">
        <v>172218</v>
      </c>
      <c r="D37" s="1">
        <f t="shared" si="3"/>
        <v>89208924000</v>
      </c>
      <c r="E37" s="2">
        <f>IF(C37&gt;Z!$A$9,((C37-Z!$A$9)*Z!$B$9)+((Z!$A$9-Z!$A$8)*Z!$B$8)+((Z!$A$8-Z!$A$7)*Z!$B$7)+((Z!$A$7-Z!$A$6)*Z!$B$6)+((Z!$A$6-Z!$A$5)*Z!$B$5)+((Z!$A$5-Z!$A$4)*Z!$B$4)+((Z!$A$4-Z!$A$3)*Z!$B$3)+((Z!$A$3-Z!$A$2)*Z!$B$2),IF(C37&gt;Z!$A$8,((C37-Z!$A$8)*Z!$B$8)+((Z!$A$8-Z!$A$7)*Z!$B$7)+((Z!$A$7-Z!$A$6)*Z!$B$6)+((Z!$A$6-Z!$A$5)*Z!$B$5)+((Z!$A$5-Z!$A$4)*Z!$B$4)+((Z!$A$4-Z!$A$3)*Z!$B$3)+((Z!$A$3-Z!$A$2)*Z!$B$2),IF(C37&gt;Z!$A$7,((C37-Z!$A$7)*Z!$B$7)+((Z!$A$7-Z!$A$6)*Z!$B$6)+((Z!$A$6-Z!$A$5)*Z!$B$5)+((Z!$A$5-Z!$A$4)*Z!$B$4)+((Z!$A$4-Z!$A$3)*Z!$B$3)+((Z!$A$3-Z!$A$2)*Z!$B$2),IF(C37&gt;Z!$A$6,((C37-Z!$A$6)*Z!$B$6)+((Z!$A$6-Z!$A$5)*Z!$B$5)+((Z!$A$5-Z!$A$4)*Z!$B$4)+((Z!$A$4-Z!$A$3)*Z!$B$3)+((Z!$A$3-Z!$A$2)*Z!$B$2),IF(C37&gt;Z!$A$5,((C37-Z!$A$5)*Z!$B$5)+((Z!$A$5-Z!$A$4)*Z!$B$4)+((Z!$A$4-Z!$A$3)*Z!$B$3)+((Z!$A$3-Z!$A$2)*Z!$B$2),IF(C37&gt;Z!$A$4,((C37-Z!$A$4)*Z!$B$4)+((Z!$A$4-Z!$A$3)*Z!$B$3)+((Z!$A$3-Z!$A$2)*Z!$B$2),IF(C37&gt;Z!$A$3,((C37-Z!$A$3)*Z!$B$3)+((Z!$A$3-Z!$A$2)*Z!$B$2),IF(C37&gt;Z!$A$2,((C37-Z!$A$2)*Z!$B$2),0))))))))</f>
        <v>46837.2</v>
      </c>
      <c r="F37" s="1">
        <f t="shared" si="13"/>
        <v>84725.16</v>
      </c>
      <c r="G37" s="1">
        <f t="shared" si="4"/>
        <v>43887632880</v>
      </c>
      <c r="H37" s="4">
        <f t="shared" si="0"/>
        <v>0.00440697288605678</v>
      </c>
      <c r="I37" s="4">
        <f t="shared" si="1"/>
        <v>0.011164879576101908</v>
      </c>
      <c r="J37" s="4">
        <f t="shared" si="2"/>
        <v>0.015015438950992265</v>
      </c>
      <c r="K37" s="3">
        <f t="shared" si="5"/>
        <v>1.3448814067938863</v>
      </c>
      <c r="L37" s="4">
        <f t="shared" si="9"/>
        <v>0.945874205596345</v>
      </c>
      <c r="M37" s="1">
        <f t="shared" si="6"/>
        <v>87492.84</v>
      </c>
      <c r="N37" s="4">
        <f t="shared" si="7"/>
        <v>0.4919646030031704</v>
      </c>
      <c r="P37" s="4">
        <f t="shared" si="8"/>
        <v>0.447186644439503</v>
      </c>
    </row>
    <row r="38" spans="1:16" ht="12.75">
      <c r="A38" t="s">
        <v>39</v>
      </c>
      <c r="B38">
        <v>445</v>
      </c>
      <c r="C38" s="1">
        <v>177100</v>
      </c>
      <c r="D38" s="1">
        <f t="shared" si="3"/>
        <v>78809500000</v>
      </c>
      <c r="E38" s="2">
        <f>IF(C38&gt;Z!$A$9,((C38-Z!$A$9)*Z!$B$9)+((Z!$A$9-Z!$A$8)*Z!$B$8)+((Z!$A$8-Z!$A$7)*Z!$B$7)+((Z!$A$7-Z!$A$6)*Z!$B$6)+((Z!$A$6-Z!$A$5)*Z!$B$5)+((Z!$A$5-Z!$A$4)*Z!$B$4)+((Z!$A$4-Z!$A$3)*Z!$B$3)+((Z!$A$3-Z!$A$2)*Z!$B$2),IF(C38&gt;Z!$A$8,((C38-Z!$A$8)*Z!$B$8)+((Z!$A$8-Z!$A$7)*Z!$B$7)+((Z!$A$7-Z!$A$6)*Z!$B$6)+((Z!$A$6-Z!$A$5)*Z!$B$5)+((Z!$A$5-Z!$A$4)*Z!$B$4)+((Z!$A$4-Z!$A$3)*Z!$B$3)+((Z!$A$3-Z!$A$2)*Z!$B$2),IF(C38&gt;Z!$A$7,((C38-Z!$A$7)*Z!$B$7)+((Z!$A$7-Z!$A$6)*Z!$B$6)+((Z!$A$6-Z!$A$5)*Z!$B$5)+((Z!$A$5-Z!$A$4)*Z!$B$4)+((Z!$A$4-Z!$A$3)*Z!$B$3)+((Z!$A$3-Z!$A$2)*Z!$B$2),IF(C38&gt;Z!$A$6,((C38-Z!$A$6)*Z!$B$6)+((Z!$A$6-Z!$A$5)*Z!$B$5)+((Z!$A$5-Z!$A$4)*Z!$B$4)+((Z!$A$4-Z!$A$3)*Z!$B$3)+((Z!$A$3-Z!$A$2)*Z!$B$2),IF(C38&gt;Z!$A$5,((C38-Z!$A$5)*Z!$B$5)+((Z!$A$5-Z!$A$4)*Z!$B$4)+((Z!$A$4-Z!$A$3)*Z!$B$3)+((Z!$A$3-Z!$A$2)*Z!$B$2),IF(C38&gt;Z!$A$4,((C38-Z!$A$4)*Z!$B$4)+((Z!$A$4-Z!$A$3)*Z!$B$3)+((Z!$A$3-Z!$A$2)*Z!$B$2),IF(C38&gt;Z!$A$3,((C38-Z!$A$3)*Z!$B$3)+((Z!$A$3-Z!$A$2)*Z!$B$2),IF(C38&gt;Z!$A$2,((C38-Z!$A$2)*Z!$B$2),0))))))))</f>
        <v>48790</v>
      </c>
      <c r="F38" s="1">
        <f t="shared" si="13"/>
        <v>87752</v>
      </c>
      <c r="G38" s="1">
        <f t="shared" si="4"/>
        <v>39049640000</v>
      </c>
      <c r="H38" s="4">
        <f t="shared" si="0"/>
        <v>0.0037859130005700138</v>
      </c>
      <c r="I38" s="4">
        <f t="shared" si="1"/>
        <v>0.009863347045333752</v>
      </c>
      <c r="J38" s="4">
        <f t="shared" si="2"/>
        <v>0.01336019846596533</v>
      </c>
      <c r="K38" s="3">
        <f t="shared" si="5"/>
        <v>1.3545298978692941</v>
      </c>
      <c r="L38" s="4">
        <f t="shared" si="9"/>
        <v>0.949660118596915</v>
      </c>
      <c r="M38" s="1">
        <f t="shared" si="6"/>
        <v>89348</v>
      </c>
      <c r="N38" s="4">
        <f t="shared" si="7"/>
        <v>0.49549407114624505</v>
      </c>
      <c r="P38" s="4">
        <f t="shared" si="8"/>
        <v>0.44400127632418634</v>
      </c>
    </row>
    <row r="39" spans="1:16" ht="12.75">
      <c r="A39" t="s">
        <v>40</v>
      </c>
      <c r="B39">
        <v>472</v>
      </c>
      <c r="C39" s="1">
        <v>182076</v>
      </c>
      <c r="D39" s="1">
        <f t="shared" si="3"/>
        <v>85939872000</v>
      </c>
      <c r="E39" s="2">
        <f>IF(C39&gt;Z!$A$9,((C39-Z!$A$9)*Z!$B$9)+((Z!$A$9-Z!$A$8)*Z!$B$8)+((Z!$A$8-Z!$A$7)*Z!$B$7)+((Z!$A$7-Z!$A$6)*Z!$B$6)+((Z!$A$6-Z!$A$5)*Z!$B$5)+((Z!$A$5-Z!$A$4)*Z!$B$4)+((Z!$A$4-Z!$A$3)*Z!$B$3)+((Z!$A$3-Z!$A$2)*Z!$B$2),IF(C39&gt;Z!$A$8,((C39-Z!$A$8)*Z!$B$8)+((Z!$A$8-Z!$A$7)*Z!$B$7)+((Z!$A$7-Z!$A$6)*Z!$B$6)+((Z!$A$6-Z!$A$5)*Z!$B$5)+((Z!$A$5-Z!$A$4)*Z!$B$4)+((Z!$A$4-Z!$A$3)*Z!$B$3)+((Z!$A$3-Z!$A$2)*Z!$B$2),IF(C39&gt;Z!$A$7,((C39-Z!$A$7)*Z!$B$7)+((Z!$A$7-Z!$A$6)*Z!$B$6)+((Z!$A$6-Z!$A$5)*Z!$B$5)+((Z!$A$5-Z!$A$4)*Z!$B$4)+((Z!$A$4-Z!$A$3)*Z!$B$3)+((Z!$A$3-Z!$A$2)*Z!$B$2),IF(C39&gt;Z!$A$6,((C39-Z!$A$6)*Z!$B$6)+((Z!$A$6-Z!$A$5)*Z!$B$5)+((Z!$A$5-Z!$A$4)*Z!$B$4)+((Z!$A$4-Z!$A$3)*Z!$B$3)+((Z!$A$3-Z!$A$2)*Z!$B$2),IF(C39&gt;Z!$A$5,((C39-Z!$A$5)*Z!$B$5)+((Z!$A$5-Z!$A$4)*Z!$B$4)+((Z!$A$4-Z!$A$3)*Z!$B$3)+((Z!$A$3-Z!$A$2)*Z!$B$2),IF(C39&gt;Z!$A$4,((C39-Z!$A$4)*Z!$B$4)+((Z!$A$4-Z!$A$3)*Z!$B$3)+((Z!$A$3-Z!$A$2)*Z!$B$2),IF(C39&gt;Z!$A$3,((C39-Z!$A$3)*Z!$B$3)+((Z!$A$3-Z!$A$2)*Z!$B$2),IF(C39&gt;Z!$A$2,((C39-Z!$A$2)*Z!$B$2),0))))))))</f>
        <v>50780.4</v>
      </c>
      <c r="F39" s="1">
        <f t="shared" si="13"/>
        <v>90837.12</v>
      </c>
      <c r="G39" s="1">
        <f t="shared" si="4"/>
        <v>42875120640</v>
      </c>
      <c r="H39" s="4">
        <f t="shared" si="0"/>
        <v>0.004015620081503475</v>
      </c>
      <c r="I39" s="4">
        <f t="shared" si="1"/>
        <v>0.01075574369292485</v>
      </c>
      <c r="J39" s="4">
        <f t="shared" si="2"/>
        <v>0.01466902437519543</v>
      </c>
      <c r="K39" s="3">
        <f t="shared" si="5"/>
        <v>1.3638317157784956</v>
      </c>
      <c r="L39" s="4">
        <f t="shared" si="9"/>
        <v>0.9536757386784185</v>
      </c>
      <c r="M39" s="1">
        <f t="shared" si="6"/>
        <v>91238.88</v>
      </c>
      <c r="N39" s="4">
        <f t="shared" si="7"/>
        <v>0.4988967244447373</v>
      </c>
      <c r="P39" s="4">
        <f t="shared" si="8"/>
        <v>0.4409730295280167</v>
      </c>
    </row>
    <row r="40" spans="1:16" ht="12.75">
      <c r="A40" t="s">
        <v>41</v>
      </c>
      <c r="B40">
        <v>351</v>
      </c>
      <c r="C40" s="1">
        <v>186991</v>
      </c>
      <c r="D40" s="1">
        <f t="shared" si="3"/>
        <v>65633841000</v>
      </c>
      <c r="E40" s="2">
        <f>IF(C40&gt;Z!$A$9,((C40-Z!$A$9)*Z!$B$9)+((Z!$A$9-Z!$A$8)*Z!$B$8)+((Z!$A$8-Z!$A$7)*Z!$B$7)+((Z!$A$7-Z!$A$6)*Z!$B$6)+((Z!$A$6-Z!$A$5)*Z!$B$5)+((Z!$A$5-Z!$A$4)*Z!$B$4)+((Z!$A$4-Z!$A$3)*Z!$B$3)+((Z!$A$3-Z!$A$2)*Z!$B$2),IF(C40&gt;Z!$A$8,((C40-Z!$A$8)*Z!$B$8)+((Z!$A$8-Z!$A$7)*Z!$B$7)+((Z!$A$7-Z!$A$6)*Z!$B$6)+((Z!$A$6-Z!$A$5)*Z!$B$5)+((Z!$A$5-Z!$A$4)*Z!$B$4)+((Z!$A$4-Z!$A$3)*Z!$B$3)+((Z!$A$3-Z!$A$2)*Z!$B$2),IF(C40&gt;Z!$A$7,((C40-Z!$A$7)*Z!$B$7)+((Z!$A$7-Z!$A$6)*Z!$B$6)+((Z!$A$6-Z!$A$5)*Z!$B$5)+((Z!$A$5-Z!$A$4)*Z!$B$4)+((Z!$A$4-Z!$A$3)*Z!$B$3)+((Z!$A$3-Z!$A$2)*Z!$B$2),IF(C40&gt;Z!$A$6,((C40-Z!$A$6)*Z!$B$6)+((Z!$A$6-Z!$A$5)*Z!$B$5)+((Z!$A$5-Z!$A$4)*Z!$B$4)+((Z!$A$4-Z!$A$3)*Z!$B$3)+((Z!$A$3-Z!$A$2)*Z!$B$2),IF(C40&gt;Z!$A$5,((C40-Z!$A$5)*Z!$B$5)+((Z!$A$5-Z!$A$4)*Z!$B$4)+((Z!$A$4-Z!$A$3)*Z!$B$3)+((Z!$A$3-Z!$A$2)*Z!$B$2),IF(C40&gt;Z!$A$4,((C40-Z!$A$4)*Z!$B$4)+((Z!$A$4-Z!$A$3)*Z!$B$3)+((Z!$A$3-Z!$A$2)*Z!$B$2),IF(C40&gt;Z!$A$3,((C40-Z!$A$3)*Z!$B$3)+((Z!$A$3-Z!$A$2)*Z!$B$2),IF(C40&gt;Z!$A$2,((C40-Z!$A$2)*Z!$B$2),0))))))))</f>
        <v>52746.4</v>
      </c>
      <c r="F40" s="1">
        <f t="shared" si="13"/>
        <v>93884.42</v>
      </c>
      <c r="G40" s="1">
        <f t="shared" si="4"/>
        <v>32953431419.999996</v>
      </c>
      <c r="H40" s="4">
        <f t="shared" si="0"/>
        <v>0.002986192052135</v>
      </c>
      <c r="I40" s="4">
        <f t="shared" si="1"/>
        <v>0.008214356793295926</v>
      </c>
      <c r="J40" s="4">
        <f t="shared" si="2"/>
        <v>0.011274479967184784</v>
      </c>
      <c r="K40" s="3">
        <f t="shared" si="5"/>
        <v>1.3725335106439922</v>
      </c>
      <c r="L40" s="4">
        <f t="shared" si="9"/>
        <v>0.9566619307305535</v>
      </c>
      <c r="M40" s="1">
        <f t="shared" si="6"/>
        <v>93106.58</v>
      </c>
      <c r="N40" s="4">
        <f t="shared" si="7"/>
        <v>0.5020798861977315</v>
      </c>
      <c r="P40" s="4">
        <f t="shared" si="8"/>
        <v>0.4381772822370314</v>
      </c>
    </row>
    <row r="41" spans="1:16" ht="12.75">
      <c r="A41" t="s">
        <v>42</v>
      </c>
      <c r="B41">
        <v>318</v>
      </c>
      <c r="C41" s="1">
        <v>192037</v>
      </c>
      <c r="D41" s="1">
        <f t="shared" si="3"/>
        <v>61067766000</v>
      </c>
      <c r="E41" s="2">
        <f>IF(C41&gt;Z!$A$9,((C41-Z!$A$9)*Z!$B$9)+((Z!$A$9-Z!$A$8)*Z!$B$8)+((Z!$A$8-Z!$A$7)*Z!$B$7)+((Z!$A$7-Z!$A$6)*Z!$B$6)+((Z!$A$6-Z!$A$5)*Z!$B$5)+((Z!$A$5-Z!$A$4)*Z!$B$4)+((Z!$A$4-Z!$A$3)*Z!$B$3)+((Z!$A$3-Z!$A$2)*Z!$B$2),IF(C41&gt;Z!$A$8,((C41-Z!$A$8)*Z!$B$8)+((Z!$A$8-Z!$A$7)*Z!$B$7)+((Z!$A$7-Z!$A$6)*Z!$B$6)+((Z!$A$6-Z!$A$5)*Z!$B$5)+((Z!$A$5-Z!$A$4)*Z!$B$4)+((Z!$A$4-Z!$A$3)*Z!$B$3)+((Z!$A$3-Z!$A$2)*Z!$B$2),IF(C41&gt;Z!$A$7,((C41-Z!$A$7)*Z!$B$7)+((Z!$A$7-Z!$A$6)*Z!$B$6)+((Z!$A$6-Z!$A$5)*Z!$B$5)+((Z!$A$5-Z!$A$4)*Z!$B$4)+((Z!$A$4-Z!$A$3)*Z!$B$3)+((Z!$A$3-Z!$A$2)*Z!$B$2),IF(C41&gt;Z!$A$6,((C41-Z!$A$6)*Z!$B$6)+((Z!$A$6-Z!$A$5)*Z!$B$5)+((Z!$A$5-Z!$A$4)*Z!$B$4)+((Z!$A$4-Z!$A$3)*Z!$B$3)+((Z!$A$3-Z!$A$2)*Z!$B$2),IF(C41&gt;Z!$A$5,((C41-Z!$A$5)*Z!$B$5)+((Z!$A$5-Z!$A$4)*Z!$B$4)+((Z!$A$4-Z!$A$3)*Z!$B$3)+((Z!$A$3-Z!$A$2)*Z!$B$2),IF(C41&gt;Z!$A$4,((C41-Z!$A$4)*Z!$B$4)+((Z!$A$4-Z!$A$3)*Z!$B$3)+((Z!$A$3-Z!$A$2)*Z!$B$2),IF(C41&gt;Z!$A$3,((C41-Z!$A$3)*Z!$B$3)+((Z!$A$3-Z!$A$2)*Z!$B$2),IF(C41&gt;Z!$A$2,((C41-Z!$A$2)*Z!$B$2),0))))))))</f>
        <v>54764.8</v>
      </c>
      <c r="F41" s="1">
        <f t="shared" si="13"/>
        <v>97012.94</v>
      </c>
      <c r="G41" s="1">
        <f t="shared" si="4"/>
        <v>30850114920</v>
      </c>
      <c r="H41" s="4">
        <f t="shared" si="0"/>
        <v>0.0027054389532163246</v>
      </c>
      <c r="I41" s="4">
        <f t="shared" si="1"/>
        <v>0.007642892916986315</v>
      </c>
      <c r="J41" s="4">
        <f t="shared" si="2"/>
        <v>0.010554864475806643</v>
      </c>
      <c r="K41" s="3">
        <f t="shared" si="5"/>
        <v>1.3810038411435122</v>
      </c>
      <c r="L41" s="4">
        <f t="shared" si="9"/>
        <v>0.9593673696837698</v>
      </c>
      <c r="M41" s="1">
        <f t="shared" si="6"/>
        <v>95024.06</v>
      </c>
      <c r="N41" s="4">
        <f t="shared" si="7"/>
        <v>0.5051783770835828</v>
      </c>
      <c r="P41" s="4">
        <f t="shared" si="8"/>
        <v>0.4354897398223371</v>
      </c>
    </row>
    <row r="42" spans="1:16" ht="12.75">
      <c r="A42" t="s">
        <v>43</v>
      </c>
      <c r="B42">
        <v>269</v>
      </c>
      <c r="C42" s="1">
        <v>197148</v>
      </c>
      <c r="D42" s="1">
        <f t="shared" si="3"/>
        <v>53032812000</v>
      </c>
      <c r="E42" s="2">
        <f>IF(C42&gt;Z!$A$9,((C42-Z!$A$9)*Z!$B$9)+((Z!$A$9-Z!$A$8)*Z!$B$8)+((Z!$A$8-Z!$A$7)*Z!$B$7)+((Z!$A$7-Z!$A$6)*Z!$B$6)+((Z!$A$6-Z!$A$5)*Z!$B$5)+((Z!$A$5-Z!$A$4)*Z!$B$4)+((Z!$A$4-Z!$A$3)*Z!$B$3)+((Z!$A$3-Z!$A$2)*Z!$B$2),IF(C42&gt;Z!$A$8,((C42-Z!$A$8)*Z!$B$8)+((Z!$A$8-Z!$A$7)*Z!$B$7)+((Z!$A$7-Z!$A$6)*Z!$B$6)+((Z!$A$6-Z!$A$5)*Z!$B$5)+((Z!$A$5-Z!$A$4)*Z!$B$4)+((Z!$A$4-Z!$A$3)*Z!$B$3)+((Z!$A$3-Z!$A$2)*Z!$B$2),IF(C42&gt;Z!$A$7,((C42-Z!$A$7)*Z!$B$7)+((Z!$A$7-Z!$A$6)*Z!$B$6)+((Z!$A$6-Z!$A$5)*Z!$B$5)+((Z!$A$5-Z!$A$4)*Z!$B$4)+((Z!$A$4-Z!$A$3)*Z!$B$3)+((Z!$A$3-Z!$A$2)*Z!$B$2),IF(C42&gt;Z!$A$6,((C42-Z!$A$6)*Z!$B$6)+((Z!$A$6-Z!$A$5)*Z!$B$5)+((Z!$A$5-Z!$A$4)*Z!$B$4)+((Z!$A$4-Z!$A$3)*Z!$B$3)+((Z!$A$3-Z!$A$2)*Z!$B$2),IF(C42&gt;Z!$A$5,((C42-Z!$A$5)*Z!$B$5)+((Z!$A$5-Z!$A$4)*Z!$B$4)+((Z!$A$4-Z!$A$3)*Z!$B$3)+((Z!$A$3-Z!$A$2)*Z!$B$2),IF(C42&gt;Z!$A$4,((C42-Z!$A$4)*Z!$B$4)+((Z!$A$4-Z!$A$3)*Z!$B$3)+((Z!$A$3-Z!$A$2)*Z!$B$2),IF(C42&gt;Z!$A$3,((C42-Z!$A$3)*Z!$B$3)+((Z!$A$3-Z!$A$2)*Z!$B$2),IF(C42&gt;Z!$A$2,((C42-Z!$A$2)*Z!$B$2),0))))))))</f>
        <v>56809.2</v>
      </c>
      <c r="F42" s="1">
        <f t="shared" si="13"/>
        <v>100181.76</v>
      </c>
      <c r="G42" s="1">
        <f t="shared" si="4"/>
        <v>26948893439.999996</v>
      </c>
      <c r="H42" s="4">
        <f t="shared" si="0"/>
        <v>0.002288563139670413</v>
      </c>
      <c r="I42" s="4">
        <f t="shared" si="1"/>
        <v>0.006637283951121888</v>
      </c>
      <c r="J42" s="4">
        <f t="shared" si="2"/>
        <v>0.009220125071487242</v>
      </c>
      <c r="K42" s="3">
        <f t="shared" si="5"/>
        <v>1.3891412721507541</v>
      </c>
      <c r="L42" s="4">
        <f t="shared" si="9"/>
        <v>0.9616559328234402</v>
      </c>
      <c r="M42" s="1">
        <f t="shared" si="6"/>
        <v>96966.24</v>
      </c>
      <c r="N42" s="4">
        <f t="shared" si="7"/>
        <v>0.5081550916063059</v>
      </c>
      <c r="P42" s="4">
        <f t="shared" si="8"/>
        <v>0.4329386906359002</v>
      </c>
    </row>
    <row r="43" spans="1:16" ht="12.75">
      <c r="A43" t="s">
        <v>44</v>
      </c>
      <c r="B43">
        <v>2135</v>
      </c>
      <c r="C43" s="1">
        <v>219666</v>
      </c>
      <c r="D43" s="1">
        <f t="shared" si="3"/>
        <v>468986910000</v>
      </c>
      <c r="E43" s="2">
        <f>IF(C43&gt;Z!$A$9,((C43-Z!$A$9)*Z!$B$9)+((Z!$A$9-Z!$A$8)*Z!$B$8)+((Z!$A$8-Z!$A$7)*Z!$B$7)+((Z!$A$7-Z!$A$6)*Z!$B$6)+((Z!$A$6-Z!$A$5)*Z!$B$5)+((Z!$A$5-Z!$A$4)*Z!$B$4)+((Z!$A$4-Z!$A$3)*Z!$B$3)+((Z!$A$3-Z!$A$2)*Z!$B$2),IF(C43&gt;Z!$A$8,((C43-Z!$A$8)*Z!$B$8)+((Z!$A$8-Z!$A$7)*Z!$B$7)+((Z!$A$7-Z!$A$6)*Z!$B$6)+((Z!$A$6-Z!$A$5)*Z!$B$5)+((Z!$A$5-Z!$A$4)*Z!$B$4)+((Z!$A$4-Z!$A$3)*Z!$B$3)+((Z!$A$3-Z!$A$2)*Z!$B$2),IF(C43&gt;Z!$A$7,((C43-Z!$A$7)*Z!$B$7)+((Z!$A$7-Z!$A$6)*Z!$B$6)+((Z!$A$6-Z!$A$5)*Z!$B$5)+((Z!$A$5-Z!$A$4)*Z!$B$4)+((Z!$A$4-Z!$A$3)*Z!$B$3)+((Z!$A$3-Z!$A$2)*Z!$B$2),IF(C43&gt;Z!$A$6,((C43-Z!$A$6)*Z!$B$6)+((Z!$A$6-Z!$A$5)*Z!$B$5)+((Z!$A$5-Z!$A$4)*Z!$B$4)+((Z!$A$4-Z!$A$3)*Z!$B$3)+((Z!$A$3-Z!$A$2)*Z!$B$2),IF(C43&gt;Z!$A$5,((C43-Z!$A$5)*Z!$B$5)+((Z!$A$5-Z!$A$4)*Z!$B$4)+((Z!$A$4-Z!$A$3)*Z!$B$3)+((Z!$A$3-Z!$A$2)*Z!$B$2),IF(C43&gt;Z!$A$4,((C43-Z!$A$4)*Z!$B$4)+((Z!$A$4-Z!$A$3)*Z!$B$3)+((Z!$A$3-Z!$A$2)*Z!$B$2),IF(C43&gt;Z!$A$3,((C43-Z!$A$3)*Z!$B$3)+((Z!$A$3-Z!$A$2)*Z!$B$2),IF(C43&gt;Z!$A$2,((C43-Z!$A$2)*Z!$B$2),0))))))))</f>
        <v>65816.4</v>
      </c>
      <c r="F43" s="1">
        <f t="shared" si="13"/>
        <v>114142.91999999998</v>
      </c>
      <c r="G43" s="1">
        <f t="shared" si="4"/>
        <v>243695134199.99997</v>
      </c>
      <c r="H43" s="4">
        <f t="shared" si="0"/>
        <v>0.018163874733071864</v>
      </c>
      <c r="I43" s="4">
        <f t="shared" si="1"/>
        <v>0.05869572390446211</v>
      </c>
      <c r="J43" s="4">
        <f t="shared" si="2"/>
        <v>0.08337632198663175</v>
      </c>
      <c r="K43" s="3">
        <f t="shared" si="5"/>
        <v>1.4204837497590417</v>
      </c>
      <c r="L43" s="4">
        <f t="shared" si="9"/>
        <v>0.9798198075565121</v>
      </c>
      <c r="M43" s="1">
        <f t="shared" si="6"/>
        <v>105523.08000000002</v>
      </c>
      <c r="N43" s="4">
        <f t="shared" si="7"/>
        <v>0.5196203326868973</v>
      </c>
      <c r="P43" s="4">
        <f t="shared" si="8"/>
        <v>0.4233860496997974</v>
      </c>
    </row>
    <row r="44" spans="1:16" ht="12.75">
      <c r="A44" t="s">
        <v>45</v>
      </c>
      <c r="B44">
        <v>2372</v>
      </c>
      <c r="C44" s="1">
        <v>425226</v>
      </c>
      <c r="D44" s="1">
        <f t="shared" si="3"/>
        <v>1008636072000</v>
      </c>
      <c r="E44" s="2">
        <f>IF(C44&gt;Z!$A$9,((C44-Z!$A$9)*Z!$B$9)+((Z!$A$9-Z!$A$8)*Z!$B$8)+((Z!$A$8-Z!$A$7)*Z!$B$7)+((Z!$A$7-Z!$A$6)*Z!$B$6)+((Z!$A$6-Z!$A$5)*Z!$B$5)+((Z!$A$5-Z!$A$4)*Z!$B$4)+((Z!$A$4-Z!$A$3)*Z!$B$3)+((Z!$A$3-Z!$A$2)*Z!$B$2),IF(C44&gt;Z!$A$8,((C44-Z!$A$8)*Z!$B$8)+((Z!$A$8-Z!$A$7)*Z!$B$7)+((Z!$A$7-Z!$A$6)*Z!$B$6)+((Z!$A$6-Z!$A$5)*Z!$B$5)+((Z!$A$5-Z!$A$4)*Z!$B$4)+((Z!$A$4-Z!$A$3)*Z!$B$3)+((Z!$A$3-Z!$A$2)*Z!$B$2),IF(C44&gt;Z!$A$7,((C44-Z!$A$7)*Z!$B$7)+((Z!$A$7-Z!$A$6)*Z!$B$6)+((Z!$A$6-Z!$A$5)*Z!$B$5)+((Z!$A$5-Z!$A$4)*Z!$B$4)+((Z!$A$4-Z!$A$3)*Z!$B$3)+((Z!$A$3-Z!$A$2)*Z!$B$2),IF(C44&gt;Z!$A$6,((C44-Z!$A$6)*Z!$B$6)+((Z!$A$6-Z!$A$5)*Z!$B$5)+((Z!$A$5-Z!$A$4)*Z!$B$4)+((Z!$A$4-Z!$A$3)*Z!$B$3)+((Z!$A$3-Z!$A$2)*Z!$B$2),IF(C44&gt;Z!$A$5,((C44-Z!$A$5)*Z!$B$5)+((Z!$A$5-Z!$A$4)*Z!$B$4)+((Z!$A$4-Z!$A$3)*Z!$B$3)+((Z!$A$3-Z!$A$2)*Z!$B$2),IF(C44&gt;Z!$A$4,((C44-Z!$A$4)*Z!$B$4)+((Z!$A$4-Z!$A$3)*Z!$B$3)+((Z!$A$3-Z!$A$2)*Z!$B$2),IF(C44&gt;Z!$A$3,((C44-Z!$A$3)*Z!$B$3)+((Z!$A$3-Z!$A$2)*Z!$B$2),IF(C44&gt;Z!$A$2,((C44-Z!$A$2)*Z!$B$2),0))))))))</f>
        <v>165563</v>
      </c>
      <c r="F44" s="1">
        <f t="shared" si="13"/>
        <v>259112.72</v>
      </c>
      <c r="G44" s="1">
        <f t="shared" si="4"/>
        <v>614615371840</v>
      </c>
      <c r="H44" s="4">
        <f t="shared" si="0"/>
        <v>0.020180192443487805</v>
      </c>
      <c r="I44" s="4">
        <f t="shared" si="1"/>
        <v>0.126235131812513</v>
      </c>
      <c r="J44" s="4">
        <f t="shared" si="2"/>
        <v>0.21028064146085543</v>
      </c>
      <c r="K44" s="3">
        <f t="shared" si="5"/>
        <v>1.665785415213639</v>
      </c>
      <c r="L44" s="4">
        <f t="shared" si="9"/>
        <v>0.9999999999999999</v>
      </c>
      <c r="M44" s="1">
        <f t="shared" si="6"/>
        <v>166113.28</v>
      </c>
      <c r="N44" s="4">
        <f t="shared" si="7"/>
        <v>0.6093529558399533</v>
      </c>
      <c r="P44" s="4">
        <f t="shared" si="8"/>
        <v>0.36103870161217866</v>
      </c>
    </row>
    <row r="45" spans="1:10" ht="12.75">
      <c r="A45" t="s">
        <v>46</v>
      </c>
      <c r="B45">
        <f>SUM(B3:B44)</f>
        <v>117541</v>
      </c>
      <c r="C45" s="1">
        <f>AVERAGE(C3:C44)</f>
        <v>110209.30952380953</v>
      </c>
      <c r="D45" s="1">
        <f>SUM(D3:D44)</f>
        <v>7990137591000</v>
      </c>
      <c r="E45" s="1"/>
      <c r="G45" s="1">
        <f>SUM(G3:G44)</f>
        <v>2922833826120</v>
      </c>
      <c r="J45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18.57421875" style="0" customWidth="1"/>
    <col min="3" max="3" width="16.8515625" style="0" customWidth="1"/>
    <col min="4" max="4" width="21.421875" style="0" customWidth="1"/>
    <col min="5" max="5" width="12.421875" style="0" customWidth="1"/>
    <col min="6" max="6" width="12.8515625" style="0" customWidth="1"/>
    <col min="7" max="7" width="20.28125" style="0" customWidth="1"/>
    <col min="8" max="8" width="9.28125" style="4" bestFit="1" customWidth="1"/>
    <col min="13" max="13" width="10.140625" style="0" bestFit="1" customWidth="1"/>
  </cols>
  <sheetData>
    <row r="1" spans="1:11" ht="12.75">
      <c r="A1" t="s">
        <v>2</v>
      </c>
      <c r="B1" t="s">
        <v>47</v>
      </c>
      <c r="C1" t="s">
        <v>49</v>
      </c>
      <c r="D1" t="s">
        <v>50</v>
      </c>
      <c r="E1" t="s">
        <v>57</v>
      </c>
      <c r="F1" t="s">
        <v>51</v>
      </c>
      <c r="G1" t="s">
        <v>52</v>
      </c>
      <c r="H1" s="4" t="s">
        <v>53</v>
      </c>
      <c r="I1" s="4" t="s">
        <v>54</v>
      </c>
      <c r="J1" s="4" t="s">
        <v>55</v>
      </c>
      <c r="K1" s="3" t="s">
        <v>56</v>
      </c>
    </row>
    <row r="2" spans="2:10" ht="12.75">
      <c r="B2" t="s">
        <v>48</v>
      </c>
      <c r="I2" s="4"/>
      <c r="J2" s="4"/>
    </row>
    <row r="3" spans="1:15" ht="12.75">
      <c r="A3" t="s">
        <v>4</v>
      </c>
      <c r="B3">
        <v>3747</v>
      </c>
      <c r="C3" s="1">
        <v>1173</v>
      </c>
      <c r="D3" s="1">
        <f>C3*B3*1000</f>
        <v>4395231000</v>
      </c>
      <c r="E3" s="2">
        <f>IF(C3&gt;Z!$A$9,((C3-Z!$A$9)*Z!$B$9)+((Z!$A$9-Z!$A$8)*Z!$B$8)+((Z!$A$8-Z!$A$7)*Z!$B$7)+((Z!$A$7-Z!$A$6)*Z!$B$6)+((Z!$A$6-Z!$A$5)*Z!$B$5)+((Z!$A$5-Z!$A$4)*Z!$B$4)+((Z!$A$4-Z!$A$3)*Z!$B$3)+((Z!$A$3-Z!$A$2)*Z!$B$2),IF(C3&gt;Z!$A$8,((C3-Z!$A$8)*Z!$B$8)+((Z!$A$8-Z!$A$7)*Z!$B$7)+((Z!$A$7-Z!$A$6)*Z!$B$6)+((Z!$A$6-Z!$A$5)*Z!$B$5)+((Z!$A$5-Z!$A$4)*Z!$B$4)+((Z!$A$4-Z!$A$3)*Z!$B$3)+((Z!$A$3-Z!$A$2)*Z!$B$2),IF(C3&gt;Z!$A$7,((C3-Z!$A$7)*Z!$B$7)+((Z!$A$7-Z!$A$6)*Z!$B$6)+((Z!$A$6-Z!$A$5)*Z!$B$5)+((Z!$A$5-Z!$A$4)*Z!$B$4)+((Z!$A$4-Z!$A$3)*Z!$B$3)+((Z!$A$3-Z!$A$2)*Z!$B$2),IF(C3&gt;Z!$A$6,((C3-Z!$A$6)*Z!$B$6)+((Z!$A$6-Z!$A$5)*Z!$B$5)+((Z!$A$5-Z!$A$4)*Z!$B$4)+((Z!$A$4-Z!$A$3)*Z!$B$3)+((Z!$A$3-Z!$A$2)*Z!$B$2),IF(C3&gt;Z!$A$5,((C3-Z!$A$5)*Z!$B$5)+((Z!$A$5-Z!$A$4)*Z!$B$4)+((Z!$A$4-Z!$A$3)*Z!$B$3)+((Z!$A$3-Z!$A$2)*Z!$B$2),IF(C3&gt;Z!$A$4,((C3-Z!$A$4)*Z!$B$4)+((Z!$A$4-Z!$A$3)*Z!$B$3)+((Z!$A$3-Z!$A$2)*Z!$B$2),IF(C3&gt;Z!$A$3,((C3-Z!$A$3)*Z!$B$3)+((Z!$A$3-Z!$A$2)*Z!$B$2),IF(C3&gt;Z!$A$2,((C3-Z!$A$2)*Z!$B$2),0))))))))</f>
        <v>0</v>
      </c>
      <c r="F3" s="1">
        <f>C3*0.153</f>
        <v>179.469</v>
      </c>
      <c r="G3" s="1">
        <f>F3*B3*1000</f>
        <v>672470343</v>
      </c>
      <c r="H3" s="4">
        <f aca="true" t="shared" si="0" ref="H3:H44">B3/$B$45</f>
        <v>0.031878238231765936</v>
      </c>
      <c r="I3" s="4">
        <f aca="true" t="shared" si="1" ref="I3:I44">D3/$D$45</f>
        <v>0.0005500820167290659</v>
      </c>
      <c r="J3" s="4">
        <f aca="true" t="shared" si="2" ref="J3:J44">G3/$G$45</f>
        <v>0.0006500511880011347</v>
      </c>
      <c r="K3" s="3">
        <f>J3/I3</f>
        <v>1.1817350290171496</v>
      </c>
      <c r="M3" s="1">
        <f>C3*H3</f>
        <v>37.39317344586144</v>
      </c>
      <c r="N3" s="4">
        <f>I3</f>
        <v>0.0005500820167290659</v>
      </c>
      <c r="O3" s="4">
        <f>H3</f>
        <v>0.031878238231765936</v>
      </c>
    </row>
    <row r="4" spans="1:15" ht="12.75">
      <c r="A4" t="s">
        <v>5</v>
      </c>
      <c r="B4">
        <v>4823</v>
      </c>
      <c r="C4" s="1">
        <v>7911</v>
      </c>
      <c r="D4" s="1">
        <f aca="true" t="shared" si="3" ref="D4:D44">C4*B4*1000</f>
        <v>38154753000</v>
      </c>
      <c r="E4" s="2">
        <f>IF(C4&gt;Z!$A$9,((C4-Z!$A$9)*Z!$B$9)+((Z!$A$9-Z!$A$8)*Z!$B$8)+((Z!$A$8-Z!$A$7)*Z!$B$7)+((Z!$A$7-Z!$A$6)*Z!$B$6)+((Z!$A$6-Z!$A$5)*Z!$B$5)+((Z!$A$5-Z!$A$4)*Z!$B$4)+((Z!$A$4-Z!$A$3)*Z!$B$3)+((Z!$A$3-Z!$A$2)*Z!$B$2),IF(C4&gt;Z!$A$8,((C4-Z!$A$8)*Z!$B$8)+((Z!$A$8-Z!$A$7)*Z!$B$7)+((Z!$A$7-Z!$A$6)*Z!$B$6)+((Z!$A$6-Z!$A$5)*Z!$B$5)+((Z!$A$5-Z!$A$4)*Z!$B$4)+((Z!$A$4-Z!$A$3)*Z!$B$3)+((Z!$A$3-Z!$A$2)*Z!$B$2),IF(C4&gt;Z!$A$7,((C4-Z!$A$7)*Z!$B$7)+((Z!$A$7-Z!$A$6)*Z!$B$6)+((Z!$A$6-Z!$A$5)*Z!$B$5)+((Z!$A$5-Z!$A$4)*Z!$B$4)+((Z!$A$4-Z!$A$3)*Z!$B$3)+((Z!$A$3-Z!$A$2)*Z!$B$2),IF(C4&gt;Z!$A$6,((C4-Z!$A$6)*Z!$B$6)+((Z!$A$6-Z!$A$5)*Z!$B$5)+((Z!$A$5-Z!$A$4)*Z!$B$4)+((Z!$A$4-Z!$A$3)*Z!$B$3)+((Z!$A$3-Z!$A$2)*Z!$B$2),IF(C4&gt;Z!$A$5,((C4-Z!$A$5)*Z!$B$5)+((Z!$A$5-Z!$A$4)*Z!$B$4)+((Z!$A$4-Z!$A$3)*Z!$B$3)+((Z!$A$3-Z!$A$2)*Z!$B$2),IF(C4&gt;Z!$A$4,((C4-Z!$A$4)*Z!$B$4)+((Z!$A$4-Z!$A$3)*Z!$B$3)+((Z!$A$3-Z!$A$2)*Z!$B$2),IF(C4&gt;Z!$A$3,((C4-Z!$A$3)*Z!$B$3)+((Z!$A$3-Z!$A$2)*Z!$B$2),IF(C4&gt;Z!$A$2,((C4-Z!$A$2)*Z!$B$2),0))))))))</f>
        <v>0</v>
      </c>
      <c r="F4" s="1">
        <f aca="true" t="shared" si="4" ref="F4:F23">C4*0.153</f>
        <v>1210.383</v>
      </c>
      <c r="G4" s="1">
        <f aca="true" t="shared" si="5" ref="G4:G44">F4*B4*1000</f>
        <v>5837677209</v>
      </c>
      <c r="H4" s="4">
        <f t="shared" si="0"/>
        <v>0.04103249079044759</v>
      </c>
      <c r="I4" s="4">
        <f t="shared" si="1"/>
        <v>0.00477523103519232</v>
      </c>
      <c r="J4" s="4">
        <f t="shared" si="2"/>
        <v>0.005643057785936589</v>
      </c>
      <c r="K4" s="3">
        <f aca="true" t="shared" si="6" ref="K4:K44">J4/I4</f>
        <v>1.1817350290171496</v>
      </c>
      <c r="L4" s="4">
        <f>H4+H3</f>
        <v>0.07291072902221352</v>
      </c>
      <c r="M4" s="1">
        <f aca="true" t="shared" si="7" ref="M4:M44">C4*H4</f>
        <v>324.60803464323084</v>
      </c>
      <c r="N4" s="4">
        <f>I4+I3</f>
        <v>0.0053253130519213855</v>
      </c>
      <c r="O4" s="4">
        <f>H3+H4</f>
        <v>0.07291072902221352</v>
      </c>
    </row>
    <row r="5" spans="1:15" ht="12.75">
      <c r="A5" t="s">
        <v>6</v>
      </c>
      <c r="B5">
        <v>6759</v>
      </c>
      <c r="C5" s="1">
        <v>12384</v>
      </c>
      <c r="D5" s="1">
        <f t="shared" si="3"/>
        <v>83703456000</v>
      </c>
      <c r="E5" s="2">
        <f>IF(C5&gt;Z!$A$9,((C5-Z!$A$9)*Z!$B$9)+((Z!$A$9-Z!$A$8)*Z!$B$8)+((Z!$A$8-Z!$A$7)*Z!$B$7)+((Z!$A$7-Z!$A$6)*Z!$B$6)+((Z!$A$6-Z!$A$5)*Z!$B$5)+((Z!$A$5-Z!$A$4)*Z!$B$4)+((Z!$A$4-Z!$A$3)*Z!$B$3)+((Z!$A$3-Z!$A$2)*Z!$B$2),IF(C5&gt;Z!$A$8,((C5-Z!$A$8)*Z!$B$8)+((Z!$A$8-Z!$A$7)*Z!$B$7)+((Z!$A$7-Z!$A$6)*Z!$B$6)+((Z!$A$6-Z!$A$5)*Z!$B$5)+((Z!$A$5-Z!$A$4)*Z!$B$4)+((Z!$A$4-Z!$A$3)*Z!$B$3)+((Z!$A$3-Z!$A$2)*Z!$B$2),IF(C5&gt;Z!$A$7,((C5-Z!$A$7)*Z!$B$7)+((Z!$A$7-Z!$A$6)*Z!$B$6)+((Z!$A$6-Z!$A$5)*Z!$B$5)+((Z!$A$5-Z!$A$4)*Z!$B$4)+((Z!$A$4-Z!$A$3)*Z!$B$3)+((Z!$A$3-Z!$A$2)*Z!$B$2),IF(C5&gt;Z!$A$6,((C5-Z!$A$6)*Z!$B$6)+((Z!$A$6-Z!$A$5)*Z!$B$5)+((Z!$A$5-Z!$A$4)*Z!$B$4)+((Z!$A$4-Z!$A$3)*Z!$B$3)+((Z!$A$3-Z!$A$2)*Z!$B$2),IF(C5&gt;Z!$A$5,((C5-Z!$A$5)*Z!$B$5)+((Z!$A$5-Z!$A$4)*Z!$B$4)+((Z!$A$4-Z!$A$3)*Z!$B$3)+((Z!$A$3-Z!$A$2)*Z!$B$2),IF(C5&gt;Z!$A$4,((C5-Z!$A$4)*Z!$B$4)+((Z!$A$4-Z!$A$3)*Z!$B$3)+((Z!$A$3-Z!$A$2)*Z!$B$2),IF(C5&gt;Z!$A$3,((C5-Z!$A$3)*Z!$B$3)+((Z!$A$3-Z!$A$2)*Z!$B$2),IF(C5&gt;Z!$A$2,((C5-Z!$A$2)*Z!$B$2),0))))))))</f>
        <v>119.2</v>
      </c>
      <c r="F5" s="1">
        <f t="shared" si="4"/>
        <v>1894.752</v>
      </c>
      <c r="G5" s="1">
        <f t="shared" si="5"/>
        <v>12806628768</v>
      </c>
      <c r="H5" s="4">
        <f t="shared" si="0"/>
        <v>0.0575033392603432</v>
      </c>
      <c r="I5" s="4">
        <f t="shared" si="1"/>
        <v>0.010475846635517594</v>
      </c>
      <c r="J5" s="4">
        <f t="shared" si="2"/>
        <v>0.012379674927802592</v>
      </c>
      <c r="K5" s="3">
        <f t="shared" si="6"/>
        <v>1.1817350290171496</v>
      </c>
      <c r="L5" s="4">
        <f>L4+H5</f>
        <v>0.13041406828255672</v>
      </c>
      <c r="M5" s="1">
        <f t="shared" si="7"/>
        <v>712.1213534000901</v>
      </c>
      <c r="N5" s="4">
        <f>N4+I5</f>
        <v>0.01580115968743898</v>
      </c>
      <c r="O5" s="4">
        <f>O4+H5</f>
        <v>0.13041406828255672</v>
      </c>
    </row>
    <row r="6" spans="1:15" ht="12.75">
      <c r="A6" t="s">
        <v>7</v>
      </c>
      <c r="B6">
        <v>6924</v>
      </c>
      <c r="C6" s="1">
        <v>17340</v>
      </c>
      <c r="D6" s="1">
        <f t="shared" si="3"/>
        <v>120062160000</v>
      </c>
      <c r="E6" s="2">
        <f>IF(C6&gt;Z!$A$9,((C6-Z!$A$9)*Z!$B$9)+((Z!$A$9-Z!$A$8)*Z!$B$8)+((Z!$A$8-Z!$A$7)*Z!$B$7)+((Z!$A$7-Z!$A$6)*Z!$B$6)+((Z!$A$6-Z!$A$5)*Z!$B$5)+((Z!$A$5-Z!$A$4)*Z!$B$4)+((Z!$A$4-Z!$A$3)*Z!$B$3)+((Z!$A$3-Z!$A$2)*Z!$B$2),IF(C6&gt;Z!$A$8,((C6-Z!$A$8)*Z!$B$8)+((Z!$A$8-Z!$A$7)*Z!$B$7)+((Z!$A$7-Z!$A$6)*Z!$B$6)+((Z!$A$6-Z!$A$5)*Z!$B$5)+((Z!$A$5-Z!$A$4)*Z!$B$4)+((Z!$A$4-Z!$A$3)*Z!$B$3)+((Z!$A$3-Z!$A$2)*Z!$B$2),IF(C6&gt;Z!$A$7,((C6-Z!$A$7)*Z!$B$7)+((Z!$A$7-Z!$A$6)*Z!$B$6)+((Z!$A$6-Z!$A$5)*Z!$B$5)+((Z!$A$5-Z!$A$4)*Z!$B$4)+((Z!$A$4-Z!$A$3)*Z!$B$3)+((Z!$A$3-Z!$A$2)*Z!$B$2),IF(C6&gt;Z!$A$6,((C6-Z!$A$6)*Z!$B$6)+((Z!$A$6-Z!$A$5)*Z!$B$5)+((Z!$A$5-Z!$A$4)*Z!$B$4)+((Z!$A$4-Z!$A$3)*Z!$B$3)+((Z!$A$3-Z!$A$2)*Z!$B$2),IF(C6&gt;Z!$A$5,((C6-Z!$A$5)*Z!$B$5)+((Z!$A$5-Z!$A$4)*Z!$B$4)+((Z!$A$4-Z!$A$3)*Z!$B$3)+((Z!$A$3-Z!$A$2)*Z!$B$2),IF(C6&gt;Z!$A$4,((C6-Z!$A$4)*Z!$B$4)+((Z!$A$4-Z!$A$3)*Z!$B$3)+((Z!$A$3-Z!$A$2)*Z!$B$2),IF(C6&gt;Z!$A$3,((C6-Z!$A$3)*Z!$B$3)+((Z!$A$3-Z!$A$2)*Z!$B$2),IF(C6&gt;Z!$A$2,((C6-Z!$A$2)*Z!$B$2),0))))))))</f>
        <v>367</v>
      </c>
      <c r="F6" s="1">
        <f t="shared" si="4"/>
        <v>2653.02</v>
      </c>
      <c r="G6" s="1">
        <f t="shared" si="5"/>
        <v>18369510480</v>
      </c>
      <c r="H6" s="4">
        <f t="shared" si="0"/>
        <v>0.05890710475493657</v>
      </c>
      <c r="I6" s="4">
        <f t="shared" si="1"/>
        <v>0.01502629443268119</v>
      </c>
      <c r="J6" s="4">
        <f t="shared" si="2"/>
        <v>0.01775709848742474</v>
      </c>
      <c r="K6" s="3">
        <f t="shared" si="6"/>
        <v>1.1817350290171496</v>
      </c>
      <c r="L6" s="4">
        <f aca="true" t="shared" si="8" ref="L6:L44">L5+H6</f>
        <v>0.1893211730374933</v>
      </c>
      <c r="M6" s="1">
        <f t="shared" si="7"/>
        <v>1021.4491964506002</v>
      </c>
      <c r="N6" s="4">
        <f aca="true" t="shared" si="9" ref="N6:N44">N5+I6</f>
        <v>0.030827454120120168</v>
      </c>
      <c r="O6" s="4">
        <f aca="true" t="shared" si="10" ref="O6:O44">O5+H6</f>
        <v>0.1893211730374933</v>
      </c>
    </row>
    <row r="7" spans="1:15" ht="12.75">
      <c r="A7" t="s">
        <v>8</v>
      </c>
      <c r="B7">
        <v>7099</v>
      </c>
      <c r="C7" s="1">
        <v>22242</v>
      </c>
      <c r="D7" s="1">
        <f t="shared" si="3"/>
        <v>157895958000</v>
      </c>
      <c r="E7" s="2">
        <f>IF(C7&gt;Z!$A$9,((C7-Z!$A$9)*Z!$B$9)+((Z!$A$9-Z!$A$8)*Z!$B$8)+((Z!$A$8-Z!$A$7)*Z!$B$7)+((Z!$A$7-Z!$A$6)*Z!$B$6)+((Z!$A$6-Z!$A$5)*Z!$B$5)+((Z!$A$5-Z!$A$4)*Z!$B$4)+((Z!$A$4-Z!$A$3)*Z!$B$3)+((Z!$A$3-Z!$A$2)*Z!$B$2),IF(C7&gt;Z!$A$8,((C7-Z!$A$8)*Z!$B$8)+((Z!$A$8-Z!$A$7)*Z!$B$7)+((Z!$A$7-Z!$A$6)*Z!$B$6)+((Z!$A$6-Z!$A$5)*Z!$B$5)+((Z!$A$5-Z!$A$4)*Z!$B$4)+((Z!$A$4-Z!$A$3)*Z!$B$3)+((Z!$A$3-Z!$A$2)*Z!$B$2),IF(C7&gt;Z!$A$7,((C7-Z!$A$7)*Z!$B$7)+((Z!$A$7-Z!$A$6)*Z!$B$6)+((Z!$A$6-Z!$A$5)*Z!$B$5)+((Z!$A$5-Z!$A$4)*Z!$B$4)+((Z!$A$4-Z!$A$3)*Z!$B$3)+((Z!$A$3-Z!$A$2)*Z!$B$2),IF(C7&gt;Z!$A$6,((C7-Z!$A$6)*Z!$B$6)+((Z!$A$6-Z!$A$5)*Z!$B$5)+((Z!$A$5-Z!$A$4)*Z!$B$4)+((Z!$A$4-Z!$A$3)*Z!$B$3)+((Z!$A$3-Z!$A$2)*Z!$B$2),IF(C7&gt;Z!$A$5,((C7-Z!$A$5)*Z!$B$5)+((Z!$A$5-Z!$A$4)*Z!$B$4)+((Z!$A$4-Z!$A$3)*Z!$B$3)+((Z!$A$3-Z!$A$2)*Z!$B$2),IF(C7&gt;Z!$A$4,((C7-Z!$A$4)*Z!$B$4)+((Z!$A$4-Z!$A$3)*Z!$B$3)+((Z!$A$3-Z!$A$2)*Z!$B$2),IF(C7&gt;Z!$A$3,((C7-Z!$A$3)*Z!$B$3)+((Z!$A$3-Z!$A$2)*Z!$B$2),IF(C7&gt;Z!$A$2,((C7-Z!$A$2)*Z!$B$2),0))))))))</f>
        <v>724.2</v>
      </c>
      <c r="F7" s="1">
        <f t="shared" si="4"/>
        <v>3403.026</v>
      </c>
      <c r="G7" s="1">
        <f t="shared" si="5"/>
        <v>24158081573.999996</v>
      </c>
      <c r="H7" s="4">
        <f t="shared" si="0"/>
        <v>0.06039594694617197</v>
      </c>
      <c r="I7" s="4">
        <f t="shared" si="1"/>
        <v>0.019761356572614245</v>
      </c>
      <c r="J7" s="4">
        <f t="shared" si="2"/>
        <v>0.02335268728275653</v>
      </c>
      <c r="K7" s="3">
        <f t="shared" si="6"/>
        <v>1.1817350290171493</v>
      </c>
      <c r="L7" s="4">
        <f t="shared" si="8"/>
        <v>0.24971711998366528</v>
      </c>
      <c r="M7" s="1">
        <f t="shared" si="7"/>
        <v>1343.326651976757</v>
      </c>
      <c r="N7" s="4">
        <f t="shared" si="9"/>
        <v>0.05058881069273441</v>
      </c>
      <c r="O7" s="4">
        <f t="shared" si="10"/>
        <v>0.24971711998366528</v>
      </c>
    </row>
    <row r="8" spans="1:15" ht="12.75">
      <c r="A8" t="s">
        <v>9</v>
      </c>
      <c r="B8">
        <v>6633</v>
      </c>
      <c r="C8" s="1">
        <v>27151</v>
      </c>
      <c r="D8" s="1">
        <f t="shared" si="3"/>
        <v>180092583000</v>
      </c>
      <c r="E8" s="2">
        <f>IF(C8&gt;Z!$A$9,((C8-Z!$A$9)*Z!$B$9)+((Z!$A$9-Z!$A$8)*Z!$B$8)+((Z!$A$8-Z!$A$7)*Z!$B$7)+((Z!$A$7-Z!$A$6)*Z!$B$6)+((Z!$A$6-Z!$A$5)*Z!$B$5)+((Z!$A$5-Z!$A$4)*Z!$B$4)+((Z!$A$4-Z!$A$3)*Z!$B$3)+((Z!$A$3-Z!$A$2)*Z!$B$2),IF(C8&gt;Z!$A$8,((C8-Z!$A$8)*Z!$B$8)+((Z!$A$8-Z!$A$7)*Z!$B$7)+((Z!$A$7-Z!$A$6)*Z!$B$6)+((Z!$A$6-Z!$A$5)*Z!$B$5)+((Z!$A$5-Z!$A$4)*Z!$B$4)+((Z!$A$4-Z!$A$3)*Z!$B$3)+((Z!$A$3-Z!$A$2)*Z!$B$2),IF(C8&gt;Z!$A$7,((C8-Z!$A$7)*Z!$B$7)+((Z!$A$7-Z!$A$6)*Z!$B$6)+((Z!$A$6-Z!$A$5)*Z!$B$5)+((Z!$A$5-Z!$A$4)*Z!$B$4)+((Z!$A$4-Z!$A$3)*Z!$B$3)+((Z!$A$3-Z!$A$2)*Z!$B$2),IF(C8&gt;Z!$A$6,((C8-Z!$A$6)*Z!$B$6)+((Z!$A$6-Z!$A$5)*Z!$B$5)+((Z!$A$5-Z!$A$4)*Z!$B$4)+((Z!$A$4-Z!$A$3)*Z!$B$3)+((Z!$A$3-Z!$A$2)*Z!$B$2),IF(C8&gt;Z!$A$5,((C8-Z!$A$5)*Z!$B$5)+((Z!$A$5-Z!$A$4)*Z!$B$4)+((Z!$A$4-Z!$A$3)*Z!$B$3)+((Z!$A$3-Z!$A$2)*Z!$B$2),IF(C8&gt;Z!$A$4,((C8-Z!$A$4)*Z!$B$4)+((Z!$A$4-Z!$A$3)*Z!$B$3)+((Z!$A$3-Z!$A$2)*Z!$B$2),IF(C8&gt;Z!$A$3,((C8-Z!$A$3)*Z!$B$3)+((Z!$A$3-Z!$A$2)*Z!$B$2),IF(C8&gt;Z!$A$2,((C8-Z!$A$2)*Z!$B$2),0))))))))</f>
        <v>1215.1</v>
      </c>
      <c r="F8" s="1">
        <f t="shared" si="4"/>
        <v>4154.103</v>
      </c>
      <c r="G8" s="1">
        <f t="shared" si="5"/>
        <v>27554165199</v>
      </c>
      <c r="H8" s="4">
        <f t="shared" si="0"/>
        <v>0.056431372882653714</v>
      </c>
      <c r="I8" s="4">
        <f t="shared" si="1"/>
        <v>0.022539359422653026</v>
      </c>
      <c r="J8" s="4">
        <f t="shared" si="2"/>
        <v>0.026635550561356837</v>
      </c>
      <c r="K8" s="3">
        <f t="shared" si="6"/>
        <v>1.1817350290171496</v>
      </c>
      <c r="L8" s="4">
        <f t="shared" si="8"/>
        <v>0.306148492866319</v>
      </c>
      <c r="M8" s="1">
        <f t="shared" si="7"/>
        <v>1532.168205136931</v>
      </c>
      <c r="N8" s="4">
        <f t="shared" si="9"/>
        <v>0.07312817011538744</v>
      </c>
      <c r="O8" s="4">
        <f t="shared" si="10"/>
        <v>0.306148492866319</v>
      </c>
    </row>
    <row r="9" spans="1:15" ht="12.75">
      <c r="A9" t="s">
        <v>10</v>
      </c>
      <c r="B9">
        <v>6370</v>
      </c>
      <c r="C9" s="1">
        <v>32105</v>
      </c>
      <c r="D9" s="1">
        <f t="shared" si="3"/>
        <v>204508850000</v>
      </c>
      <c r="E9" s="2">
        <f>IF(C9&gt;Z!$A$9,((C9-Z!$A$9)*Z!$B$9)+((Z!$A$9-Z!$A$8)*Z!$B$8)+((Z!$A$8-Z!$A$7)*Z!$B$7)+((Z!$A$7-Z!$A$6)*Z!$B$6)+((Z!$A$6-Z!$A$5)*Z!$B$5)+((Z!$A$5-Z!$A$4)*Z!$B$4)+((Z!$A$4-Z!$A$3)*Z!$B$3)+((Z!$A$3-Z!$A$2)*Z!$B$2),IF(C9&gt;Z!$A$8,((C9-Z!$A$8)*Z!$B$8)+((Z!$A$8-Z!$A$7)*Z!$B$7)+((Z!$A$7-Z!$A$6)*Z!$B$6)+((Z!$A$6-Z!$A$5)*Z!$B$5)+((Z!$A$5-Z!$A$4)*Z!$B$4)+((Z!$A$4-Z!$A$3)*Z!$B$3)+((Z!$A$3-Z!$A$2)*Z!$B$2),IF(C9&gt;Z!$A$7,((C9-Z!$A$7)*Z!$B$7)+((Z!$A$7-Z!$A$6)*Z!$B$6)+((Z!$A$6-Z!$A$5)*Z!$B$5)+((Z!$A$5-Z!$A$4)*Z!$B$4)+((Z!$A$4-Z!$A$3)*Z!$B$3)+((Z!$A$3-Z!$A$2)*Z!$B$2),IF(C9&gt;Z!$A$6,((C9-Z!$A$6)*Z!$B$6)+((Z!$A$6-Z!$A$5)*Z!$B$5)+((Z!$A$5-Z!$A$4)*Z!$B$4)+((Z!$A$4-Z!$A$3)*Z!$B$3)+((Z!$A$3-Z!$A$2)*Z!$B$2),IF(C9&gt;Z!$A$5,((C9-Z!$A$5)*Z!$B$5)+((Z!$A$5-Z!$A$4)*Z!$B$4)+((Z!$A$4-Z!$A$3)*Z!$B$3)+((Z!$A$3-Z!$A$2)*Z!$B$2),IF(C9&gt;Z!$A$4,((C9-Z!$A$4)*Z!$B$4)+((Z!$A$4-Z!$A$3)*Z!$B$3)+((Z!$A$3-Z!$A$2)*Z!$B$2),IF(C9&gt;Z!$A$3,((C9-Z!$A$3)*Z!$B$3)+((Z!$A$3-Z!$A$2)*Z!$B$2),IF(C9&gt;Z!$A$2,((C9-Z!$A$2)*Z!$B$2),0))))))))</f>
        <v>1815.75</v>
      </c>
      <c r="F9" s="1">
        <f t="shared" si="4"/>
        <v>4912.065</v>
      </c>
      <c r="G9" s="1">
        <f t="shared" si="5"/>
        <v>31289854049.999996</v>
      </c>
      <c r="H9" s="4">
        <f t="shared" si="0"/>
        <v>0.054193855760968516</v>
      </c>
      <c r="I9" s="4">
        <f t="shared" si="1"/>
        <v>0.025595159992032733</v>
      </c>
      <c r="J9" s="4">
        <f t="shared" si="2"/>
        <v>0.03024669713588338</v>
      </c>
      <c r="K9" s="3">
        <f t="shared" si="6"/>
        <v>1.1817350290171493</v>
      </c>
      <c r="L9" s="4">
        <f t="shared" si="8"/>
        <v>0.36034234862728753</v>
      </c>
      <c r="M9" s="1">
        <f t="shared" si="7"/>
        <v>1739.8937392058942</v>
      </c>
      <c r="N9" s="4">
        <f t="shared" si="9"/>
        <v>0.09872333010742018</v>
      </c>
      <c r="O9" s="4">
        <f t="shared" si="10"/>
        <v>0.36034234862728753</v>
      </c>
    </row>
    <row r="10" spans="1:15" ht="12.75">
      <c r="A10" t="s">
        <v>11</v>
      </c>
      <c r="B10">
        <v>6033</v>
      </c>
      <c r="C10" s="1">
        <v>37184</v>
      </c>
      <c r="D10" s="1">
        <f t="shared" si="3"/>
        <v>224331072000</v>
      </c>
      <c r="E10" s="2">
        <f>IF(C10&gt;Z!$A$9,((C10-Z!$A$9)*Z!$B$9)+((Z!$A$9-Z!$A$8)*Z!$B$8)+((Z!$A$8-Z!$A$7)*Z!$B$7)+((Z!$A$7-Z!$A$6)*Z!$B$6)+((Z!$A$6-Z!$A$5)*Z!$B$5)+((Z!$A$5-Z!$A$4)*Z!$B$4)+((Z!$A$4-Z!$A$3)*Z!$B$3)+((Z!$A$3-Z!$A$2)*Z!$B$2),IF(C10&gt;Z!$A$8,((C10-Z!$A$8)*Z!$B$8)+((Z!$A$8-Z!$A$7)*Z!$B$7)+((Z!$A$7-Z!$A$6)*Z!$B$6)+((Z!$A$6-Z!$A$5)*Z!$B$5)+((Z!$A$5-Z!$A$4)*Z!$B$4)+((Z!$A$4-Z!$A$3)*Z!$B$3)+((Z!$A$3-Z!$A$2)*Z!$B$2),IF(C10&gt;Z!$A$7,((C10-Z!$A$7)*Z!$B$7)+((Z!$A$7-Z!$A$6)*Z!$B$6)+((Z!$A$6-Z!$A$5)*Z!$B$5)+((Z!$A$5-Z!$A$4)*Z!$B$4)+((Z!$A$4-Z!$A$3)*Z!$B$3)+((Z!$A$3-Z!$A$2)*Z!$B$2),IF(C10&gt;Z!$A$6,((C10-Z!$A$6)*Z!$B$6)+((Z!$A$6-Z!$A$5)*Z!$B$5)+((Z!$A$5-Z!$A$4)*Z!$B$4)+((Z!$A$4-Z!$A$3)*Z!$B$3)+((Z!$A$3-Z!$A$2)*Z!$B$2),IF(C10&gt;Z!$A$5,((C10-Z!$A$5)*Z!$B$5)+((Z!$A$5-Z!$A$4)*Z!$B$4)+((Z!$A$4-Z!$A$3)*Z!$B$3)+((Z!$A$3-Z!$A$2)*Z!$B$2),IF(C10&gt;Z!$A$4,((C10-Z!$A$4)*Z!$B$4)+((Z!$A$4-Z!$A$3)*Z!$B$3)+((Z!$A$3-Z!$A$2)*Z!$B$2),IF(C10&gt;Z!$A$3,((C10-Z!$A$3)*Z!$B$3)+((Z!$A$3-Z!$A$2)*Z!$B$2),IF(C10&gt;Z!$A$2,((C10-Z!$A$2)*Z!$B$2),0))))))))</f>
        <v>2577.6</v>
      </c>
      <c r="F10" s="1">
        <f t="shared" si="4"/>
        <v>5689.152</v>
      </c>
      <c r="G10" s="1">
        <f t="shared" si="5"/>
        <v>34322654016.000004</v>
      </c>
      <c r="H10" s="4">
        <f t="shared" si="0"/>
        <v>0.05132677108413235</v>
      </c>
      <c r="I10" s="4">
        <f t="shared" si="1"/>
        <v>0.02807599611960174</v>
      </c>
      <c r="J10" s="4">
        <f t="shared" si="2"/>
        <v>0.033178388089082946</v>
      </c>
      <c r="K10" s="3">
        <f t="shared" si="6"/>
        <v>1.1817350290171498</v>
      </c>
      <c r="L10" s="4">
        <f t="shared" si="8"/>
        <v>0.4116691197114199</v>
      </c>
      <c r="M10" s="1">
        <f t="shared" si="7"/>
        <v>1908.534655992377</v>
      </c>
      <c r="N10" s="4">
        <f t="shared" si="9"/>
        <v>0.12679932622702192</v>
      </c>
      <c r="O10" s="4">
        <f t="shared" si="10"/>
        <v>0.4116691197114199</v>
      </c>
    </row>
    <row r="11" spans="1:15" ht="12.75">
      <c r="A11" t="s">
        <v>12</v>
      </c>
      <c r="B11">
        <v>5680</v>
      </c>
      <c r="C11" s="1">
        <v>42051</v>
      </c>
      <c r="D11" s="1">
        <f t="shared" si="3"/>
        <v>238849680000</v>
      </c>
      <c r="E11" s="2">
        <f>IF(C11&gt;Z!$A$9,((C11-Z!$A$9)*Z!$B$9)+((Z!$A$9-Z!$A$8)*Z!$B$8)+((Z!$A$8-Z!$A$7)*Z!$B$7)+((Z!$A$7-Z!$A$6)*Z!$B$6)+((Z!$A$6-Z!$A$5)*Z!$B$5)+((Z!$A$5-Z!$A$4)*Z!$B$4)+((Z!$A$4-Z!$A$3)*Z!$B$3)+((Z!$A$3-Z!$A$2)*Z!$B$2),IF(C11&gt;Z!$A$8,((C11-Z!$A$8)*Z!$B$8)+((Z!$A$8-Z!$A$7)*Z!$B$7)+((Z!$A$7-Z!$A$6)*Z!$B$6)+((Z!$A$6-Z!$A$5)*Z!$B$5)+((Z!$A$5-Z!$A$4)*Z!$B$4)+((Z!$A$4-Z!$A$3)*Z!$B$3)+((Z!$A$3-Z!$A$2)*Z!$B$2),IF(C11&gt;Z!$A$7,((C11-Z!$A$7)*Z!$B$7)+((Z!$A$7-Z!$A$6)*Z!$B$6)+((Z!$A$6-Z!$A$5)*Z!$B$5)+((Z!$A$5-Z!$A$4)*Z!$B$4)+((Z!$A$4-Z!$A$3)*Z!$B$3)+((Z!$A$3-Z!$A$2)*Z!$B$2),IF(C11&gt;Z!$A$6,((C11-Z!$A$6)*Z!$B$6)+((Z!$A$6-Z!$A$5)*Z!$B$5)+((Z!$A$5-Z!$A$4)*Z!$B$4)+((Z!$A$4-Z!$A$3)*Z!$B$3)+((Z!$A$3-Z!$A$2)*Z!$B$2),IF(C11&gt;Z!$A$5,((C11-Z!$A$5)*Z!$B$5)+((Z!$A$5-Z!$A$4)*Z!$B$4)+((Z!$A$4-Z!$A$3)*Z!$B$3)+((Z!$A$3-Z!$A$2)*Z!$B$2),IF(C11&gt;Z!$A$4,((C11-Z!$A$4)*Z!$B$4)+((Z!$A$4-Z!$A$3)*Z!$B$3)+((Z!$A$3-Z!$A$2)*Z!$B$2),IF(C11&gt;Z!$A$3,((C11-Z!$A$3)*Z!$B$3)+((Z!$A$3-Z!$A$2)*Z!$B$2),IF(C11&gt;Z!$A$2,((C11-Z!$A$2)*Z!$B$2),0))))))))</f>
        <v>3410.2</v>
      </c>
      <c r="F11" s="1">
        <f t="shared" si="4"/>
        <v>6433.803</v>
      </c>
      <c r="G11" s="1">
        <f t="shared" si="5"/>
        <v>36544001040</v>
      </c>
      <c r="H11" s="4">
        <f t="shared" si="0"/>
        <v>0.04832356369266894</v>
      </c>
      <c r="I11" s="4">
        <f t="shared" si="1"/>
        <v>0.02989306220071073</v>
      </c>
      <c r="J11" s="4">
        <f t="shared" si="2"/>
        <v>0.03532567872716835</v>
      </c>
      <c r="K11" s="3">
        <f t="shared" si="6"/>
        <v>1.1817350290171496</v>
      </c>
      <c r="L11" s="4">
        <f t="shared" si="8"/>
        <v>0.45999268340408883</v>
      </c>
      <c r="M11" s="1">
        <f t="shared" si="7"/>
        <v>2032.0541768404216</v>
      </c>
      <c r="N11" s="4">
        <f t="shared" si="9"/>
        <v>0.15669238842773264</v>
      </c>
      <c r="O11" s="4">
        <f t="shared" si="10"/>
        <v>0.45999268340408883</v>
      </c>
    </row>
    <row r="12" spans="1:15" ht="12.75">
      <c r="A12" t="s">
        <v>13</v>
      </c>
      <c r="B12">
        <v>4894</v>
      </c>
      <c r="C12" s="1">
        <v>47152</v>
      </c>
      <c r="D12" s="1">
        <f t="shared" si="3"/>
        <v>230761888000</v>
      </c>
      <c r="E12" s="2">
        <f>IF(C12&gt;Z!$A$9,((C12-Z!$A$9)*Z!$B$9)+((Z!$A$9-Z!$A$8)*Z!$B$8)+((Z!$A$8-Z!$A$7)*Z!$B$7)+((Z!$A$7-Z!$A$6)*Z!$B$6)+((Z!$A$6-Z!$A$5)*Z!$B$5)+((Z!$A$5-Z!$A$4)*Z!$B$4)+((Z!$A$4-Z!$A$3)*Z!$B$3)+((Z!$A$3-Z!$A$2)*Z!$B$2),IF(C12&gt;Z!$A$8,((C12-Z!$A$8)*Z!$B$8)+((Z!$A$8-Z!$A$7)*Z!$B$7)+((Z!$A$7-Z!$A$6)*Z!$B$6)+((Z!$A$6-Z!$A$5)*Z!$B$5)+((Z!$A$5-Z!$A$4)*Z!$B$4)+((Z!$A$4-Z!$A$3)*Z!$B$3)+((Z!$A$3-Z!$A$2)*Z!$B$2),IF(C12&gt;Z!$A$7,((C12-Z!$A$7)*Z!$B$7)+((Z!$A$7-Z!$A$6)*Z!$B$6)+((Z!$A$6-Z!$A$5)*Z!$B$5)+((Z!$A$5-Z!$A$4)*Z!$B$4)+((Z!$A$4-Z!$A$3)*Z!$B$3)+((Z!$A$3-Z!$A$2)*Z!$B$2),IF(C12&gt;Z!$A$6,((C12-Z!$A$6)*Z!$B$6)+((Z!$A$6-Z!$A$5)*Z!$B$5)+((Z!$A$5-Z!$A$4)*Z!$B$4)+((Z!$A$4-Z!$A$3)*Z!$B$3)+((Z!$A$3-Z!$A$2)*Z!$B$2),IF(C12&gt;Z!$A$5,((C12-Z!$A$5)*Z!$B$5)+((Z!$A$5-Z!$A$4)*Z!$B$4)+((Z!$A$4-Z!$A$3)*Z!$B$3)+((Z!$A$3-Z!$A$2)*Z!$B$2),IF(C12&gt;Z!$A$4,((C12-Z!$A$4)*Z!$B$4)+((Z!$A$4-Z!$A$3)*Z!$B$3)+((Z!$A$3-Z!$A$2)*Z!$B$2),IF(C12&gt;Z!$A$3,((C12-Z!$A$3)*Z!$B$3)+((Z!$A$3-Z!$A$2)*Z!$B$2),IF(C12&gt;Z!$A$2,((C12-Z!$A$2)*Z!$B$2),0))))))))</f>
        <v>4430.4</v>
      </c>
      <c r="F12" s="1">
        <f t="shared" si="4"/>
        <v>7214.256</v>
      </c>
      <c r="G12" s="1">
        <f t="shared" si="5"/>
        <v>35306568864</v>
      </c>
      <c r="H12" s="4">
        <f t="shared" si="0"/>
        <v>0.04163653533660595</v>
      </c>
      <c r="I12" s="4">
        <f t="shared" si="1"/>
        <v>0.028880840332452792</v>
      </c>
      <c r="J12" s="4">
        <f t="shared" si="2"/>
        <v>0.03412950068831076</v>
      </c>
      <c r="K12" s="3">
        <f t="shared" si="6"/>
        <v>1.1817350290171496</v>
      </c>
      <c r="L12" s="4">
        <f t="shared" si="8"/>
        <v>0.5016292187406948</v>
      </c>
      <c r="M12" s="1">
        <f t="shared" si="7"/>
        <v>1963.2459141916436</v>
      </c>
      <c r="N12" s="4">
        <f t="shared" si="9"/>
        <v>0.18557322876018545</v>
      </c>
      <c r="O12" s="4">
        <f t="shared" si="10"/>
        <v>0.5016292187406948</v>
      </c>
    </row>
    <row r="13" spans="1:15" ht="12.75">
      <c r="A13" t="s">
        <v>14</v>
      </c>
      <c r="B13">
        <v>5147</v>
      </c>
      <c r="C13" s="1">
        <v>51913</v>
      </c>
      <c r="D13" s="1">
        <f t="shared" si="3"/>
        <v>267196211000</v>
      </c>
      <c r="E13" s="2">
        <f>IF(C13&gt;Z!$A$9,((C13-Z!$A$9)*Z!$B$9)+((Z!$A$9-Z!$A$8)*Z!$B$8)+((Z!$A$8-Z!$A$7)*Z!$B$7)+((Z!$A$7-Z!$A$6)*Z!$B$6)+((Z!$A$6-Z!$A$5)*Z!$B$5)+((Z!$A$5-Z!$A$4)*Z!$B$4)+((Z!$A$4-Z!$A$3)*Z!$B$3)+((Z!$A$3-Z!$A$2)*Z!$B$2),IF(C13&gt;Z!$A$8,((C13-Z!$A$8)*Z!$B$8)+((Z!$A$8-Z!$A$7)*Z!$B$7)+((Z!$A$7-Z!$A$6)*Z!$B$6)+((Z!$A$6-Z!$A$5)*Z!$B$5)+((Z!$A$5-Z!$A$4)*Z!$B$4)+((Z!$A$4-Z!$A$3)*Z!$B$3)+((Z!$A$3-Z!$A$2)*Z!$B$2),IF(C13&gt;Z!$A$7,((C13-Z!$A$7)*Z!$B$7)+((Z!$A$7-Z!$A$6)*Z!$B$6)+((Z!$A$6-Z!$A$5)*Z!$B$5)+((Z!$A$5-Z!$A$4)*Z!$B$4)+((Z!$A$4-Z!$A$3)*Z!$B$3)+((Z!$A$3-Z!$A$2)*Z!$B$2),IF(C13&gt;Z!$A$6,((C13-Z!$A$6)*Z!$B$6)+((Z!$A$6-Z!$A$5)*Z!$B$5)+((Z!$A$5-Z!$A$4)*Z!$B$4)+((Z!$A$4-Z!$A$3)*Z!$B$3)+((Z!$A$3-Z!$A$2)*Z!$B$2),IF(C13&gt;Z!$A$5,((C13-Z!$A$5)*Z!$B$5)+((Z!$A$5-Z!$A$4)*Z!$B$4)+((Z!$A$4-Z!$A$3)*Z!$B$3)+((Z!$A$3-Z!$A$2)*Z!$B$2),IF(C13&gt;Z!$A$4,((C13-Z!$A$4)*Z!$B$4)+((Z!$A$4-Z!$A$3)*Z!$B$3)+((Z!$A$3-Z!$A$2)*Z!$B$2),IF(C13&gt;Z!$A$3,((C13-Z!$A$3)*Z!$B$3)+((Z!$A$3-Z!$A$2)*Z!$B$2),IF(C13&gt;Z!$A$2,((C13-Z!$A$2)*Z!$B$2),0))))))))</f>
        <v>5478.25</v>
      </c>
      <c r="F13" s="1">
        <f t="shared" si="4"/>
        <v>7942.688999999999</v>
      </c>
      <c r="G13" s="1">
        <f t="shared" si="5"/>
        <v>40881020283</v>
      </c>
      <c r="H13" s="4">
        <f t="shared" si="0"/>
        <v>0.043788975761649127</v>
      </c>
      <c r="I13" s="4">
        <f t="shared" si="1"/>
        <v>0.03344075217189836</v>
      </c>
      <c r="J13" s="4">
        <f t="shared" si="2"/>
        <v>0.03951810823821362</v>
      </c>
      <c r="K13" s="3">
        <f t="shared" si="6"/>
        <v>1.1817350290171496</v>
      </c>
      <c r="L13" s="4">
        <f t="shared" si="8"/>
        <v>0.5454181945023439</v>
      </c>
      <c r="M13" s="1">
        <f t="shared" si="7"/>
        <v>2273.217098714491</v>
      </c>
      <c r="N13" s="4">
        <f t="shared" si="9"/>
        <v>0.2190139809320838</v>
      </c>
      <c r="O13" s="4">
        <f t="shared" si="10"/>
        <v>0.5454181945023439</v>
      </c>
    </row>
    <row r="14" spans="1:15" ht="12.75">
      <c r="A14" t="s">
        <v>15</v>
      </c>
      <c r="B14">
        <v>4297</v>
      </c>
      <c r="C14" s="1">
        <v>57143</v>
      </c>
      <c r="D14" s="1">
        <f t="shared" si="3"/>
        <v>245543471000</v>
      </c>
      <c r="E14" s="2">
        <f>IF(C14&gt;Z!$A$9,((C14-Z!$A$9)*Z!$B$9)+((Z!$A$9-Z!$A$8)*Z!$B$8)+((Z!$A$8-Z!$A$7)*Z!$B$7)+((Z!$A$7-Z!$A$6)*Z!$B$6)+((Z!$A$6-Z!$A$5)*Z!$B$5)+((Z!$A$5-Z!$A$4)*Z!$B$4)+((Z!$A$4-Z!$A$3)*Z!$B$3)+((Z!$A$3-Z!$A$2)*Z!$B$2),IF(C14&gt;Z!$A$8,((C14-Z!$A$8)*Z!$B$8)+((Z!$A$8-Z!$A$7)*Z!$B$7)+((Z!$A$7-Z!$A$6)*Z!$B$6)+((Z!$A$6-Z!$A$5)*Z!$B$5)+((Z!$A$5-Z!$A$4)*Z!$B$4)+((Z!$A$4-Z!$A$3)*Z!$B$3)+((Z!$A$3-Z!$A$2)*Z!$B$2),IF(C14&gt;Z!$A$7,((C14-Z!$A$7)*Z!$B$7)+((Z!$A$7-Z!$A$6)*Z!$B$6)+((Z!$A$6-Z!$A$5)*Z!$B$5)+((Z!$A$5-Z!$A$4)*Z!$B$4)+((Z!$A$4-Z!$A$3)*Z!$B$3)+((Z!$A$3-Z!$A$2)*Z!$B$2),IF(C14&gt;Z!$A$6,((C14-Z!$A$6)*Z!$B$6)+((Z!$A$6-Z!$A$5)*Z!$B$5)+((Z!$A$5-Z!$A$4)*Z!$B$4)+((Z!$A$4-Z!$A$3)*Z!$B$3)+((Z!$A$3-Z!$A$2)*Z!$B$2),IF(C14&gt;Z!$A$5,((C14-Z!$A$5)*Z!$B$5)+((Z!$A$5-Z!$A$4)*Z!$B$4)+((Z!$A$4-Z!$A$3)*Z!$B$3)+((Z!$A$3-Z!$A$2)*Z!$B$2),IF(C14&gt;Z!$A$4,((C14-Z!$A$4)*Z!$B$4)+((Z!$A$4-Z!$A$3)*Z!$B$3)+((Z!$A$3-Z!$A$2)*Z!$B$2),IF(C14&gt;Z!$A$3,((C14-Z!$A$3)*Z!$B$3)+((Z!$A$3-Z!$A$2)*Z!$B$2),IF(C14&gt;Z!$A$2,((C14-Z!$A$2)*Z!$B$2),0))))))))</f>
        <v>6785.75</v>
      </c>
      <c r="F14" s="1">
        <f t="shared" si="4"/>
        <v>8742.878999999999</v>
      </c>
      <c r="G14" s="1">
        <f t="shared" si="5"/>
        <v>37568151062.99999</v>
      </c>
      <c r="H14" s="4">
        <f t="shared" si="0"/>
        <v>0.03655745654707719</v>
      </c>
      <c r="I14" s="4">
        <f t="shared" si="1"/>
        <v>0.03073081886306656</v>
      </c>
      <c r="J14" s="4">
        <f t="shared" si="2"/>
        <v>0.03631568512086672</v>
      </c>
      <c r="K14" s="3">
        <f t="shared" si="6"/>
        <v>1.1817350290171493</v>
      </c>
      <c r="L14" s="4">
        <f t="shared" si="8"/>
        <v>0.5819756510494211</v>
      </c>
      <c r="M14" s="1">
        <f t="shared" si="7"/>
        <v>2089.002739469632</v>
      </c>
      <c r="N14" s="4">
        <f t="shared" si="9"/>
        <v>0.24974479979515035</v>
      </c>
      <c r="O14" s="4">
        <f t="shared" si="10"/>
        <v>0.5819756510494211</v>
      </c>
    </row>
    <row r="15" spans="1:15" ht="12.75">
      <c r="A15" t="s">
        <v>16</v>
      </c>
      <c r="B15">
        <v>4542</v>
      </c>
      <c r="C15" s="1">
        <v>61955</v>
      </c>
      <c r="D15" s="1">
        <f t="shared" si="3"/>
        <v>281399610000</v>
      </c>
      <c r="E15" s="2">
        <f>IF(C15&gt;Z!$A$9,((C15-Z!$A$9)*Z!$B$9)+((Z!$A$9-Z!$A$8)*Z!$B$8)+((Z!$A$8-Z!$A$7)*Z!$B$7)+((Z!$A$7-Z!$A$6)*Z!$B$6)+((Z!$A$6-Z!$A$5)*Z!$B$5)+((Z!$A$5-Z!$A$4)*Z!$B$4)+((Z!$A$4-Z!$A$3)*Z!$B$3)+((Z!$A$3-Z!$A$2)*Z!$B$2),IF(C15&gt;Z!$A$8,((C15-Z!$A$8)*Z!$B$8)+((Z!$A$8-Z!$A$7)*Z!$B$7)+((Z!$A$7-Z!$A$6)*Z!$B$6)+((Z!$A$6-Z!$A$5)*Z!$B$5)+((Z!$A$5-Z!$A$4)*Z!$B$4)+((Z!$A$4-Z!$A$3)*Z!$B$3)+((Z!$A$3-Z!$A$2)*Z!$B$2),IF(C15&gt;Z!$A$7,((C15-Z!$A$7)*Z!$B$7)+((Z!$A$7-Z!$A$6)*Z!$B$6)+((Z!$A$6-Z!$A$5)*Z!$B$5)+((Z!$A$5-Z!$A$4)*Z!$B$4)+((Z!$A$4-Z!$A$3)*Z!$B$3)+((Z!$A$3-Z!$A$2)*Z!$B$2),IF(C15&gt;Z!$A$6,((C15-Z!$A$6)*Z!$B$6)+((Z!$A$6-Z!$A$5)*Z!$B$5)+((Z!$A$5-Z!$A$4)*Z!$B$4)+((Z!$A$4-Z!$A$3)*Z!$B$3)+((Z!$A$3-Z!$A$2)*Z!$B$2),IF(C15&gt;Z!$A$5,((C15-Z!$A$5)*Z!$B$5)+((Z!$A$5-Z!$A$4)*Z!$B$4)+((Z!$A$4-Z!$A$3)*Z!$B$3)+((Z!$A$3-Z!$A$2)*Z!$B$2),IF(C15&gt;Z!$A$4,((C15-Z!$A$4)*Z!$B$4)+((Z!$A$4-Z!$A$3)*Z!$B$3)+((Z!$A$3-Z!$A$2)*Z!$B$2),IF(C15&gt;Z!$A$3,((C15-Z!$A$3)*Z!$B$3)+((Z!$A$3-Z!$A$2)*Z!$B$2),IF(C15&gt;Z!$A$2,((C15-Z!$A$2)*Z!$B$2),0))))))))</f>
        <v>7988.75</v>
      </c>
      <c r="F15" s="1">
        <f t="shared" si="4"/>
        <v>9479.115</v>
      </c>
      <c r="G15" s="1">
        <f t="shared" si="5"/>
        <v>43054140330</v>
      </c>
      <c r="H15" s="4">
        <f t="shared" si="0"/>
        <v>0.03864183561480675</v>
      </c>
      <c r="I15" s="4">
        <f t="shared" si="1"/>
        <v>0.03521836849430044</v>
      </c>
      <c r="J15" s="4">
        <f t="shared" si="2"/>
        <v>0.04161877971454879</v>
      </c>
      <c r="K15" s="3">
        <f t="shared" si="6"/>
        <v>1.1817350290171493</v>
      </c>
      <c r="L15" s="4">
        <f t="shared" si="8"/>
        <v>0.6206174866642278</v>
      </c>
      <c r="M15" s="1">
        <f t="shared" si="7"/>
        <v>2394.054925515352</v>
      </c>
      <c r="N15" s="4">
        <f t="shared" si="9"/>
        <v>0.2849631682894508</v>
      </c>
      <c r="O15" s="4">
        <f t="shared" si="10"/>
        <v>0.6206174866642278</v>
      </c>
    </row>
    <row r="16" spans="1:15" ht="12.75">
      <c r="A16" t="s">
        <v>17</v>
      </c>
      <c r="B16">
        <v>3598</v>
      </c>
      <c r="C16" s="1">
        <v>67068</v>
      </c>
      <c r="D16" s="1">
        <f t="shared" si="3"/>
        <v>241310664000</v>
      </c>
      <c r="E16" s="2">
        <f>IF(C16&gt;Z!$A$9,((C16-Z!$A$9)*Z!$B$9)+((Z!$A$9-Z!$A$8)*Z!$B$8)+((Z!$A$8-Z!$A$7)*Z!$B$7)+((Z!$A$7-Z!$A$6)*Z!$B$6)+((Z!$A$6-Z!$A$5)*Z!$B$5)+((Z!$A$5-Z!$A$4)*Z!$B$4)+((Z!$A$4-Z!$A$3)*Z!$B$3)+((Z!$A$3-Z!$A$2)*Z!$B$2),IF(C16&gt;Z!$A$8,((C16-Z!$A$8)*Z!$B$8)+((Z!$A$8-Z!$A$7)*Z!$B$7)+((Z!$A$7-Z!$A$6)*Z!$B$6)+((Z!$A$6-Z!$A$5)*Z!$B$5)+((Z!$A$5-Z!$A$4)*Z!$B$4)+((Z!$A$4-Z!$A$3)*Z!$B$3)+((Z!$A$3-Z!$A$2)*Z!$B$2),IF(C16&gt;Z!$A$7,((C16-Z!$A$7)*Z!$B$7)+((Z!$A$7-Z!$A$6)*Z!$B$6)+((Z!$A$6-Z!$A$5)*Z!$B$5)+((Z!$A$5-Z!$A$4)*Z!$B$4)+((Z!$A$4-Z!$A$3)*Z!$B$3)+((Z!$A$3-Z!$A$2)*Z!$B$2),IF(C16&gt;Z!$A$6,((C16-Z!$A$6)*Z!$B$6)+((Z!$A$6-Z!$A$5)*Z!$B$5)+((Z!$A$5-Z!$A$4)*Z!$B$4)+((Z!$A$4-Z!$A$3)*Z!$B$3)+((Z!$A$3-Z!$A$2)*Z!$B$2),IF(C16&gt;Z!$A$5,((C16-Z!$A$5)*Z!$B$5)+((Z!$A$5-Z!$A$4)*Z!$B$4)+((Z!$A$4-Z!$A$3)*Z!$B$3)+((Z!$A$3-Z!$A$2)*Z!$B$2),IF(C16&gt;Z!$A$4,((C16-Z!$A$4)*Z!$B$4)+((Z!$A$4-Z!$A$3)*Z!$B$3)+((Z!$A$3-Z!$A$2)*Z!$B$2),IF(C16&gt;Z!$A$3,((C16-Z!$A$3)*Z!$B$3)+((Z!$A$3-Z!$A$2)*Z!$B$2),IF(C16&gt;Z!$A$2,((C16-Z!$A$2)*Z!$B$2),0))))))))</f>
        <v>9267</v>
      </c>
      <c r="F16" s="1">
        <f t="shared" si="4"/>
        <v>10261.404</v>
      </c>
      <c r="G16" s="1">
        <f t="shared" si="5"/>
        <v>36920531592</v>
      </c>
      <c r="H16" s="4">
        <f t="shared" si="0"/>
        <v>0.030610595451799796</v>
      </c>
      <c r="I16" s="4">
        <f t="shared" si="1"/>
        <v>0.030201064906793293</v>
      </c>
      <c r="J16" s="4">
        <f t="shared" si="2"/>
        <v>0.035689656313978184</v>
      </c>
      <c r="K16" s="3">
        <f t="shared" si="6"/>
        <v>1.1817350290171493</v>
      </c>
      <c r="L16" s="4">
        <f t="shared" si="8"/>
        <v>0.6512280821160276</v>
      </c>
      <c r="M16" s="1">
        <f t="shared" si="7"/>
        <v>2052.991415761309</v>
      </c>
      <c r="N16" s="4">
        <f t="shared" si="9"/>
        <v>0.3151642331962441</v>
      </c>
      <c r="O16" s="4">
        <f t="shared" si="10"/>
        <v>0.6512280821160276</v>
      </c>
    </row>
    <row r="17" spans="1:15" ht="12.75">
      <c r="A17" t="s">
        <v>18</v>
      </c>
      <c r="B17">
        <v>3696</v>
      </c>
      <c r="C17" s="1">
        <v>72053</v>
      </c>
      <c r="D17" s="1">
        <f t="shared" si="3"/>
        <v>266307888000</v>
      </c>
      <c r="E17" s="2">
        <f>IF(C17&gt;Z!$A$9,((C17-Z!$A$9)*Z!$B$9)+((Z!$A$9-Z!$A$8)*Z!$B$8)+((Z!$A$8-Z!$A$7)*Z!$B$7)+((Z!$A$7-Z!$A$6)*Z!$B$6)+((Z!$A$6-Z!$A$5)*Z!$B$5)+((Z!$A$5-Z!$A$4)*Z!$B$4)+((Z!$A$4-Z!$A$3)*Z!$B$3)+((Z!$A$3-Z!$A$2)*Z!$B$2),IF(C17&gt;Z!$A$8,((C17-Z!$A$8)*Z!$B$8)+((Z!$A$8-Z!$A$7)*Z!$B$7)+((Z!$A$7-Z!$A$6)*Z!$B$6)+((Z!$A$6-Z!$A$5)*Z!$B$5)+((Z!$A$5-Z!$A$4)*Z!$B$4)+((Z!$A$4-Z!$A$3)*Z!$B$3)+((Z!$A$3-Z!$A$2)*Z!$B$2),IF(C17&gt;Z!$A$7,((C17-Z!$A$7)*Z!$B$7)+((Z!$A$7-Z!$A$6)*Z!$B$6)+((Z!$A$6-Z!$A$5)*Z!$B$5)+((Z!$A$5-Z!$A$4)*Z!$B$4)+((Z!$A$4-Z!$A$3)*Z!$B$3)+((Z!$A$3-Z!$A$2)*Z!$B$2),IF(C17&gt;Z!$A$6,((C17-Z!$A$6)*Z!$B$6)+((Z!$A$6-Z!$A$5)*Z!$B$5)+((Z!$A$5-Z!$A$4)*Z!$B$4)+((Z!$A$4-Z!$A$3)*Z!$B$3)+((Z!$A$3-Z!$A$2)*Z!$B$2),IF(C17&gt;Z!$A$5,((C17-Z!$A$5)*Z!$B$5)+((Z!$A$5-Z!$A$4)*Z!$B$4)+((Z!$A$4-Z!$A$3)*Z!$B$3)+((Z!$A$3-Z!$A$2)*Z!$B$2),IF(C17&gt;Z!$A$4,((C17-Z!$A$4)*Z!$B$4)+((Z!$A$4-Z!$A$3)*Z!$B$3)+((Z!$A$3-Z!$A$2)*Z!$B$2),IF(C17&gt;Z!$A$3,((C17-Z!$A$3)*Z!$B$3)+((Z!$A$3-Z!$A$2)*Z!$B$2),IF(C17&gt;Z!$A$2,((C17-Z!$A$2)*Z!$B$2),0))))))))</f>
        <v>10513.25</v>
      </c>
      <c r="F17" s="1">
        <f t="shared" si="4"/>
        <v>11024.109</v>
      </c>
      <c r="G17" s="1">
        <f t="shared" si="5"/>
        <v>40745106864</v>
      </c>
      <c r="H17" s="4">
        <f t="shared" si="0"/>
        <v>0.03144434707889162</v>
      </c>
      <c r="I17" s="4">
        <f t="shared" si="1"/>
        <v>0.03332957473723183</v>
      </c>
      <c r="J17" s="4">
        <f t="shared" si="2"/>
        <v>0.03938672596923191</v>
      </c>
      <c r="K17" s="3">
        <f t="shared" si="6"/>
        <v>1.1817350290171493</v>
      </c>
      <c r="L17" s="4">
        <f t="shared" si="8"/>
        <v>0.6826724291949192</v>
      </c>
      <c r="M17" s="1">
        <f t="shared" si="7"/>
        <v>2265.6595400753777</v>
      </c>
      <c r="N17" s="4">
        <f t="shared" si="9"/>
        <v>0.34849380793347595</v>
      </c>
      <c r="O17" s="4">
        <f t="shared" si="10"/>
        <v>0.6826724291949192</v>
      </c>
    </row>
    <row r="18" spans="1:15" ht="12.75">
      <c r="A18" t="s">
        <v>19</v>
      </c>
      <c r="B18">
        <v>3324</v>
      </c>
      <c r="C18" s="1">
        <v>77046</v>
      </c>
      <c r="D18" s="1">
        <f t="shared" si="3"/>
        <v>256100904000</v>
      </c>
      <c r="E18" s="2">
        <f>IF(C18&gt;Z!$A$9,((C18-Z!$A$9)*Z!$B$9)+((Z!$A$9-Z!$A$8)*Z!$B$8)+((Z!$A$8-Z!$A$7)*Z!$B$7)+((Z!$A$7-Z!$A$6)*Z!$B$6)+((Z!$A$6-Z!$A$5)*Z!$B$5)+((Z!$A$5-Z!$A$4)*Z!$B$4)+((Z!$A$4-Z!$A$3)*Z!$B$3)+((Z!$A$3-Z!$A$2)*Z!$B$2),IF(C18&gt;Z!$A$8,((C18-Z!$A$8)*Z!$B$8)+((Z!$A$8-Z!$A$7)*Z!$B$7)+((Z!$A$7-Z!$A$6)*Z!$B$6)+((Z!$A$6-Z!$A$5)*Z!$B$5)+((Z!$A$5-Z!$A$4)*Z!$B$4)+((Z!$A$4-Z!$A$3)*Z!$B$3)+((Z!$A$3-Z!$A$2)*Z!$B$2),IF(C18&gt;Z!$A$7,((C18-Z!$A$7)*Z!$B$7)+((Z!$A$7-Z!$A$6)*Z!$B$6)+((Z!$A$6-Z!$A$5)*Z!$B$5)+((Z!$A$5-Z!$A$4)*Z!$B$4)+((Z!$A$4-Z!$A$3)*Z!$B$3)+((Z!$A$3-Z!$A$2)*Z!$B$2),IF(C18&gt;Z!$A$6,((C18-Z!$A$6)*Z!$B$6)+((Z!$A$6-Z!$A$5)*Z!$B$5)+((Z!$A$5-Z!$A$4)*Z!$B$4)+((Z!$A$4-Z!$A$3)*Z!$B$3)+((Z!$A$3-Z!$A$2)*Z!$B$2),IF(C18&gt;Z!$A$5,((C18-Z!$A$5)*Z!$B$5)+((Z!$A$5-Z!$A$4)*Z!$B$4)+((Z!$A$4-Z!$A$3)*Z!$B$3)+((Z!$A$3-Z!$A$2)*Z!$B$2),IF(C18&gt;Z!$A$4,((C18-Z!$A$4)*Z!$B$4)+((Z!$A$4-Z!$A$3)*Z!$B$3)+((Z!$A$3-Z!$A$2)*Z!$B$2),IF(C18&gt;Z!$A$3,((C18-Z!$A$3)*Z!$B$3)+((Z!$A$3-Z!$A$2)*Z!$B$2),IF(C18&gt;Z!$A$2,((C18-Z!$A$2)*Z!$B$2),0))))))))</f>
        <v>11945.64</v>
      </c>
      <c r="F18" s="1">
        <f t="shared" si="4"/>
        <v>11788.038</v>
      </c>
      <c r="G18" s="1">
        <f t="shared" si="5"/>
        <v>39183438312</v>
      </c>
      <c r="H18" s="4">
        <f t="shared" si="0"/>
        <v>0.028279493963808373</v>
      </c>
      <c r="I18" s="4">
        <f t="shared" si="1"/>
        <v>0.03205212689809862</v>
      </c>
      <c r="J18" s="4">
        <f t="shared" si="2"/>
        <v>0.03787712110998593</v>
      </c>
      <c r="K18" s="3">
        <f t="shared" si="6"/>
        <v>1.1817350290171496</v>
      </c>
      <c r="L18" s="4">
        <f t="shared" si="8"/>
        <v>0.7109519231587276</v>
      </c>
      <c r="M18" s="1">
        <f t="shared" si="7"/>
        <v>2178.82189193558</v>
      </c>
      <c r="N18" s="4">
        <f t="shared" si="9"/>
        <v>0.38054593483157456</v>
      </c>
      <c r="O18" s="4">
        <f t="shared" si="10"/>
        <v>0.7109519231587276</v>
      </c>
    </row>
    <row r="19" spans="1:15" ht="12.75">
      <c r="A19" t="s">
        <v>20</v>
      </c>
      <c r="B19">
        <v>3023</v>
      </c>
      <c r="C19" s="1">
        <v>81984</v>
      </c>
      <c r="D19" s="1">
        <f t="shared" si="3"/>
        <v>247837632000</v>
      </c>
      <c r="E19" s="2">
        <f>IF(C19&gt;Z!$A$9,((C19-Z!$A$9)*Z!$B$9)+((Z!$A$9-Z!$A$8)*Z!$B$8)+((Z!$A$8-Z!$A$7)*Z!$B$7)+((Z!$A$7-Z!$A$6)*Z!$B$6)+((Z!$A$6-Z!$A$5)*Z!$B$5)+((Z!$A$5-Z!$A$4)*Z!$B$4)+((Z!$A$4-Z!$A$3)*Z!$B$3)+((Z!$A$3-Z!$A$2)*Z!$B$2),IF(C19&gt;Z!$A$8,((C19-Z!$A$8)*Z!$B$8)+((Z!$A$8-Z!$A$7)*Z!$B$7)+((Z!$A$7-Z!$A$6)*Z!$B$6)+((Z!$A$6-Z!$A$5)*Z!$B$5)+((Z!$A$5-Z!$A$4)*Z!$B$4)+((Z!$A$4-Z!$A$3)*Z!$B$3)+((Z!$A$3-Z!$A$2)*Z!$B$2),IF(C19&gt;Z!$A$7,((C19-Z!$A$7)*Z!$B$7)+((Z!$A$7-Z!$A$6)*Z!$B$6)+((Z!$A$6-Z!$A$5)*Z!$B$5)+((Z!$A$5-Z!$A$4)*Z!$B$4)+((Z!$A$4-Z!$A$3)*Z!$B$3)+((Z!$A$3-Z!$A$2)*Z!$B$2),IF(C19&gt;Z!$A$6,((C19-Z!$A$6)*Z!$B$6)+((Z!$A$6-Z!$A$5)*Z!$B$5)+((Z!$A$5-Z!$A$4)*Z!$B$4)+((Z!$A$4-Z!$A$3)*Z!$B$3)+((Z!$A$3-Z!$A$2)*Z!$B$2),IF(C19&gt;Z!$A$5,((C19-Z!$A$5)*Z!$B$5)+((Z!$A$5-Z!$A$4)*Z!$B$4)+((Z!$A$4-Z!$A$3)*Z!$B$3)+((Z!$A$3-Z!$A$2)*Z!$B$2),IF(C19&gt;Z!$A$4,((C19-Z!$A$4)*Z!$B$4)+((Z!$A$4-Z!$A$3)*Z!$B$3)+((Z!$A$3-Z!$A$2)*Z!$B$2),IF(C19&gt;Z!$A$3,((C19-Z!$A$3)*Z!$B$3)+((Z!$A$3-Z!$A$2)*Z!$B$2),IF(C19&gt;Z!$A$2,((C19-Z!$A$2)*Z!$B$2),0))))))))</f>
        <v>13624.56</v>
      </c>
      <c r="F19" s="1">
        <f t="shared" si="4"/>
        <v>12543.552</v>
      </c>
      <c r="G19" s="1">
        <f t="shared" si="5"/>
        <v>37919157696</v>
      </c>
      <c r="H19" s="4">
        <f t="shared" si="0"/>
        <v>0.02571868539488349</v>
      </c>
      <c r="I19" s="4">
        <f t="shared" si="1"/>
        <v>0.03101794295497007</v>
      </c>
      <c r="J19" s="4">
        <f t="shared" si="2"/>
        <v>0.03665498971794385</v>
      </c>
      <c r="K19" s="3">
        <f t="shared" si="6"/>
        <v>1.1817350290171496</v>
      </c>
      <c r="L19" s="4">
        <f t="shared" si="8"/>
        <v>0.7366706085536111</v>
      </c>
      <c r="M19" s="1">
        <f t="shared" si="7"/>
        <v>2108.520703414128</v>
      </c>
      <c r="N19" s="4">
        <f t="shared" si="9"/>
        <v>0.41156387778654463</v>
      </c>
      <c r="O19" s="4">
        <f t="shared" si="10"/>
        <v>0.7366706085536111</v>
      </c>
    </row>
    <row r="20" spans="1:15" ht="12.75">
      <c r="A20" t="s">
        <v>21</v>
      </c>
      <c r="B20">
        <v>2562</v>
      </c>
      <c r="C20" s="1">
        <v>87165</v>
      </c>
      <c r="D20" s="1">
        <f t="shared" si="3"/>
        <v>223316730000</v>
      </c>
      <c r="E20" s="2">
        <f>IF(C20&gt;Z!$A$9,((C20-Z!$A$9)*Z!$B$9)+((Z!$A$9-Z!$A$8)*Z!$B$8)+((Z!$A$8-Z!$A$7)*Z!$B$7)+((Z!$A$7-Z!$A$6)*Z!$B$6)+((Z!$A$6-Z!$A$5)*Z!$B$5)+((Z!$A$5-Z!$A$4)*Z!$B$4)+((Z!$A$4-Z!$A$3)*Z!$B$3)+((Z!$A$3-Z!$A$2)*Z!$B$2),IF(C20&gt;Z!$A$8,((C20-Z!$A$8)*Z!$B$8)+((Z!$A$8-Z!$A$7)*Z!$B$7)+((Z!$A$7-Z!$A$6)*Z!$B$6)+((Z!$A$6-Z!$A$5)*Z!$B$5)+((Z!$A$5-Z!$A$4)*Z!$B$4)+((Z!$A$4-Z!$A$3)*Z!$B$3)+((Z!$A$3-Z!$A$2)*Z!$B$2),IF(C20&gt;Z!$A$7,((C20-Z!$A$7)*Z!$B$7)+((Z!$A$7-Z!$A$6)*Z!$B$6)+((Z!$A$6-Z!$A$5)*Z!$B$5)+((Z!$A$5-Z!$A$4)*Z!$B$4)+((Z!$A$4-Z!$A$3)*Z!$B$3)+((Z!$A$3-Z!$A$2)*Z!$B$2),IF(C20&gt;Z!$A$6,((C20-Z!$A$6)*Z!$B$6)+((Z!$A$6-Z!$A$5)*Z!$B$5)+((Z!$A$5-Z!$A$4)*Z!$B$4)+((Z!$A$4-Z!$A$3)*Z!$B$3)+((Z!$A$3-Z!$A$2)*Z!$B$2),IF(C20&gt;Z!$A$5,((C20-Z!$A$5)*Z!$B$5)+((Z!$A$5-Z!$A$4)*Z!$B$4)+((Z!$A$4-Z!$A$3)*Z!$B$3)+((Z!$A$3-Z!$A$2)*Z!$B$2),IF(C20&gt;Z!$A$4,((C20-Z!$A$4)*Z!$B$4)+((Z!$A$4-Z!$A$3)*Z!$B$3)+((Z!$A$3-Z!$A$2)*Z!$B$2),IF(C20&gt;Z!$A$3,((C20-Z!$A$3)*Z!$B$3)+((Z!$A$3-Z!$A$2)*Z!$B$2),IF(C20&gt;Z!$A$2,((C20-Z!$A$2)*Z!$B$2),0))))))))</f>
        <v>15386.1</v>
      </c>
      <c r="F20" s="1">
        <f t="shared" si="4"/>
        <v>13336.244999999999</v>
      </c>
      <c r="G20" s="1">
        <f t="shared" si="5"/>
        <v>34167459689.999996</v>
      </c>
      <c r="H20" s="4">
        <f t="shared" si="0"/>
        <v>0.021796649679686236</v>
      </c>
      <c r="I20" s="4">
        <f t="shared" si="1"/>
        <v>0.0279490468664196</v>
      </c>
      <c r="J20" s="4">
        <f t="shared" si="2"/>
        <v>0.03302836770969003</v>
      </c>
      <c r="K20" s="3">
        <f t="shared" si="6"/>
        <v>1.1817350290171493</v>
      </c>
      <c r="L20" s="4">
        <f t="shared" si="8"/>
        <v>0.7584672582332973</v>
      </c>
      <c r="M20" s="1">
        <f t="shared" si="7"/>
        <v>1899.9049693298507</v>
      </c>
      <c r="N20" s="4">
        <f t="shared" si="9"/>
        <v>0.4395129246529642</v>
      </c>
      <c r="O20" s="4">
        <f t="shared" si="10"/>
        <v>0.7584672582332973</v>
      </c>
    </row>
    <row r="21" spans="1:15" ht="12.75">
      <c r="A21" t="s">
        <v>22</v>
      </c>
      <c r="B21">
        <v>2511</v>
      </c>
      <c r="C21" s="1">
        <v>91983</v>
      </c>
      <c r="D21" s="1">
        <f t="shared" si="3"/>
        <v>230969313000</v>
      </c>
      <c r="E21" s="2">
        <f>IF(C21&gt;Z!$A$9,((C21-Z!$A$9)*Z!$B$9)+((Z!$A$9-Z!$A$8)*Z!$B$8)+((Z!$A$8-Z!$A$7)*Z!$B$7)+((Z!$A$7-Z!$A$6)*Z!$B$6)+((Z!$A$6-Z!$A$5)*Z!$B$5)+((Z!$A$5-Z!$A$4)*Z!$B$4)+((Z!$A$4-Z!$A$3)*Z!$B$3)+((Z!$A$3-Z!$A$2)*Z!$B$2),IF(C21&gt;Z!$A$8,((C21-Z!$A$8)*Z!$B$8)+((Z!$A$8-Z!$A$7)*Z!$B$7)+((Z!$A$7-Z!$A$6)*Z!$B$6)+((Z!$A$6-Z!$A$5)*Z!$B$5)+((Z!$A$5-Z!$A$4)*Z!$B$4)+((Z!$A$4-Z!$A$3)*Z!$B$3)+((Z!$A$3-Z!$A$2)*Z!$B$2),IF(C21&gt;Z!$A$7,((C21-Z!$A$7)*Z!$B$7)+((Z!$A$7-Z!$A$6)*Z!$B$6)+((Z!$A$6-Z!$A$5)*Z!$B$5)+((Z!$A$5-Z!$A$4)*Z!$B$4)+((Z!$A$4-Z!$A$3)*Z!$B$3)+((Z!$A$3-Z!$A$2)*Z!$B$2),IF(C21&gt;Z!$A$6,((C21-Z!$A$6)*Z!$B$6)+((Z!$A$6-Z!$A$5)*Z!$B$5)+((Z!$A$5-Z!$A$4)*Z!$B$4)+((Z!$A$4-Z!$A$3)*Z!$B$3)+((Z!$A$3-Z!$A$2)*Z!$B$2),IF(C21&gt;Z!$A$5,((C21-Z!$A$5)*Z!$B$5)+((Z!$A$5-Z!$A$4)*Z!$B$4)+((Z!$A$4-Z!$A$3)*Z!$B$3)+((Z!$A$3-Z!$A$2)*Z!$B$2),IF(C21&gt;Z!$A$4,((C21-Z!$A$4)*Z!$B$4)+((Z!$A$4-Z!$A$3)*Z!$B$3)+((Z!$A$3-Z!$A$2)*Z!$B$2),IF(C21&gt;Z!$A$3,((C21-Z!$A$3)*Z!$B$3)+((Z!$A$3-Z!$A$2)*Z!$B$2),IF(C21&gt;Z!$A$2,((C21-Z!$A$2)*Z!$B$2),0))))))))</f>
        <v>17024.22</v>
      </c>
      <c r="F21" s="1">
        <f t="shared" si="4"/>
        <v>14073.399</v>
      </c>
      <c r="G21" s="1">
        <f t="shared" si="5"/>
        <v>35338304889</v>
      </c>
      <c r="H21" s="4">
        <f t="shared" si="0"/>
        <v>0.02136275852681192</v>
      </c>
      <c r="I21" s="4">
        <f t="shared" si="1"/>
        <v>0.028906800461128628</v>
      </c>
      <c r="J21" s="4">
        <f t="shared" si="2"/>
        <v>0.034160178681724794</v>
      </c>
      <c r="K21" s="3">
        <f t="shared" si="6"/>
        <v>1.1817350290171496</v>
      </c>
      <c r="L21" s="4">
        <f t="shared" si="8"/>
        <v>0.7798300167601092</v>
      </c>
      <c r="M21" s="1">
        <f t="shared" si="7"/>
        <v>1965.0106175717408</v>
      </c>
      <c r="N21" s="4">
        <f t="shared" si="9"/>
        <v>0.46841972511409286</v>
      </c>
      <c r="O21" s="4">
        <f t="shared" si="10"/>
        <v>0.7798300167601092</v>
      </c>
    </row>
    <row r="22" spans="1:15" ht="12.75">
      <c r="A22" t="s">
        <v>23</v>
      </c>
      <c r="B22">
        <v>2129</v>
      </c>
      <c r="C22" s="1">
        <v>97145</v>
      </c>
      <c r="D22" s="1">
        <f t="shared" si="3"/>
        <v>206821705000</v>
      </c>
      <c r="E22" s="2">
        <f>IF(C22&gt;Z!$A$9,((C22-Z!$A$9)*Z!$B$9)+((Z!$A$9-Z!$A$8)*Z!$B$8)+((Z!$A$8-Z!$A$7)*Z!$B$7)+((Z!$A$7-Z!$A$6)*Z!$B$6)+((Z!$A$6-Z!$A$5)*Z!$B$5)+((Z!$A$5-Z!$A$4)*Z!$B$4)+((Z!$A$4-Z!$A$3)*Z!$B$3)+((Z!$A$3-Z!$A$2)*Z!$B$2),IF(C22&gt;Z!$A$8,((C22-Z!$A$8)*Z!$B$8)+((Z!$A$8-Z!$A$7)*Z!$B$7)+((Z!$A$7-Z!$A$6)*Z!$B$6)+((Z!$A$6-Z!$A$5)*Z!$B$5)+((Z!$A$5-Z!$A$4)*Z!$B$4)+((Z!$A$4-Z!$A$3)*Z!$B$3)+((Z!$A$3-Z!$A$2)*Z!$B$2),IF(C22&gt;Z!$A$7,((C22-Z!$A$7)*Z!$B$7)+((Z!$A$7-Z!$A$6)*Z!$B$6)+((Z!$A$6-Z!$A$5)*Z!$B$5)+((Z!$A$5-Z!$A$4)*Z!$B$4)+((Z!$A$4-Z!$A$3)*Z!$B$3)+((Z!$A$3-Z!$A$2)*Z!$B$2),IF(C22&gt;Z!$A$6,((C22-Z!$A$6)*Z!$B$6)+((Z!$A$6-Z!$A$5)*Z!$B$5)+((Z!$A$5-Z!$A$4)*Z!$B$4)+((Z!$A$4-Z!$A$3)*Z!$B$3)+((Z!$A$3-Z!$A$2)*Z!$B$2),IF(C22&gt;Z!$A$5,((C22-Z!$A$5)*Z!$B$5)+((Z!$A$5-Z!$A$4)*Z!$B$4)+((Z!$A$4-Z!$A$3)*Z!$B$3)+((Z!$A$3-Z!$A$2)*Z!$B$2),IF(C22&gt;Z!$A$4,((C22-Z!$A$4)*Z!$B$4)+((Z!$A$4-Z!$A$3)*Z!$B$3)+((Z!$A$3-Z!$A$2)*Z!$B$2),IF(C22&gt;Z!$A$3,((C22-Z!$A$3)*Z!$B$3)+((Z!$A$3-Z!$A$2)*Z!$B$2),IF(C22&gt;Z!$A$2,((C22-Z!$A$2)*Z!$B$2),0))))))))</f>
        <v>18779.3</v>
      </c>
      <c r="F22" s="1">
        <f t="shared" si="4"/>
        <v>14863.185</v>
      </c>
      <c r="G22" s="1">
        <f t="shared" si="5"/>
        <v>31643720865</v>
      </c>
      <c r="H22" s="4">
        <f t="shared" si="0"/>
        <v>0.01811282871508665</v>
      </c>
      <c r="I22" s="4">
        <f t="shared" si="1"/>
        <v>0.02588462371824005</v>
      </c>
      <c r="J22" s="4">
        <f t="shared" si="2"/>
        <v>0.0305887665607724</v>
      </c>
      <c r="K22" s="3">
        <f t="shared" si="6"/>
        <v>1.1817350290171496</v>
      </c>
      <c r="L22" s="4">
        <f t="shared" si="8"/>
        <v>0.7979428454751959</v>
      </c>
      <c r="M22" s="1">
        <f t="shared" si="7"/>
        <v>1759.5707455270926</v>
      </c>
      <c r="N22" s="4">
        <f t="shared" si="9"/>
        <v>0.49430434883233293</v>
      </c>
      <c r="O22" s="4">
        <f t="shared" si="10"/>
        <v>0.7979428454751959</v>
      </c>
    </row>
    <row r="23" spans="1:15" ht="12.75">
      <c r="A23" t="s">
        <v>24</v>
      </c>
      <c r="B23">
        <v>2446</v>
      </c>
      <c r="C23" s="1">
        <v>101864</v>
      </c>
      <c r="D23" s="1">
        <f t="shared" si="3"/>
        <v>249159344000</v>
      </c>
      <c r="E23" s="2">
        <f>IF(C23&gt;Z!$A$9,((C23-Z!$A$9)*Z!$B$9)+((Z!$A$9-Z!$A$8)*Z!$B$8)+((Z!$A$8-Z!$A$7)*Z!$B$7)+((Z!$A$7-Z!$A$6)*Z!$B$6)+((Z!$A$6-Z!$A$5)*Z!$B$5)+((Z!$A$5-Z!$A$4)*Z!$B$4)+((Z!$A$4-Z!$A$3)*Z!$B$3)+((Z!$A$3-Z!$A$2)*Z!$B$2),IF(C23&gt;Z!$A$8,((C23-Z!$A$8)*Z!$B$8)+((Z!$A$8-Z!$A$7)*Z!$B$7)+((Z!$A$7-Z!$A$6)*Z!$B$6)+((Z!$A$6-Z!$A$5)*Z!$B$5)+((Z!$A$5-Z!$A$4)*Z!$B$4)+((Z!$A$4-Z!$A$3)*Z!$B$3)+((Z!$A$3-Z!$A$2)*Z!$B$2),IF(C23&gt;Z!$A$7,((C23-Z!$A$7)*Z!$B$7)+((Z!$A$7-Z!$A$6)*Z!$B$6)+((Z!$A$6-Z!$A$5)*Z!$B$5)+((Z!$A$5-Z!$A$4)*Z!$B$4)+((Z!$A$4-Z!$A$3)*Z!$B$3)+((Z!$A$3-Z!$A$2)*Z!$B$2),IF(C23&gt;Z!$A$6,((C23-Z!$A$6)*Z!$B$6)+((Z!$A$6-Z!$A$5)*Z!$B$5)+((Z!$A$5-Z!$A$4)*Z!$B$4)+((Z!$A$4-Z!$A$3)*Z!$B$3)+((Z!$A$3-Z!$A$2)*Z!$B$2),IF(C23&gt;Z!$A$5,((C23-Z!$A$5)*Z!$B$5)+((Z!$A$5-Z!$A$4)*Z!$B$4)+((Z!$A$4-Z!$A$3)*Z!$B$3)+((Z!$A$3-Z!$A$2)*Z!$B$2),IF(C23&gt;Z!$A$4,((C23-Z!$A$4)*Z!$B$4)+((Z!$A$4-Z!$A$3)*Z!$B$3)+((Z!$A$3-Z!$A$2)*Z!$B$2),IF(C23&gt;Z!$A$3,((C23-Z!$A$3)*Z!$B$3)+((Z!$A$3-Z!$A$2)*Z!$B$2),IF(C23&gt;Z!$A$2,((C23-Z!$A$2)*Z!$B$2),0))))))))</f>
        <v>20383.760000000002</v>
      </c>
      <c r="F23" s="1">
        <f t="shared" si="4"/>
        <v>15585.192</v>
      </c>
      <c r="G23" s="1">
        <f t="shared" si="5"/>
        <v>38121379632</v>
      </c>
      <c r="H23" s="4">
        <f t="shared" si="0"/>
        <v>0.020809759998638773</v>
      </c>
      <c r="I23" s="4">
        <f t="shared" si="1"/>
        <v>0.031183360882377074</v>
      </c>
      <c r="J23" s="4">
        <f t="shared" si="2"/>
        <v>0.03685046987718812</v>
      </c>
      <c r="K23" s="3">
        <f t="shared" si="6"/>
        <v>1.1817350290171496</v>
      </c>
      <c r="L23" s="4">
        <f t="shared" si="8"/>
        <v>0.8187526054738347</v>
      </c>
      <c r="M23" s="1">
        <f t="shared" si="7"/>
        <v>2119.76539250134</v>
      </c>
      <c r="N23" s="4">
        <f t="shared" si="9"/>
        <v>0.52548770971471</v>
      </c>
      <c r="O23" s="4">
        <f t="shared" si="10"/>
        <v>0.8187526054738347</v>
      </c>
    </row>
    <row r="24" spans="1:15" ht="12.75">
      <c r="A24" t="s">
        <v>25</v>
      </c>
      <c r="B24">
        <v>1912</v>
      </c>
      <c r="C24" s="1">
        <v>107132</v>
      </c>
      <c r="D24" s="1">
        <f t="shared" si="3"/>
        <v>204836384000</v>
      </c>
      <c r="E24" s="2">
        <f>IF(C24&gt;Z!$A$9,((C24-Z!$A$9)*Z!$B$9)+((Z!$A$9-Z!$A$8)*Z!$B$8)+((Z!$A$8-Z!$A$7)*Z!$B$7)+((Z!$A$7-Z!$A$6)*Z!$B$6)+((Z!$A$6-Z!$A$5)*Z!$B$5)+((Z!$A$5-Z!$A$4)*Z!$B$4)+((Z!$A$4-Z!$A$3)*Z!$B$3)+((Z!$A$3-Z!$A$2)*Z!$B$2),IF(C24&gt;Z!$A$8,((C24-Z!$A$8)*Z!$B$8)+((Z!$A$8-Z!$A$7)*Z!$B$7)+((Z!$A$7-Z!$A$6)*Z!$B$6)+((Z!$A$6-Z!$A$5)*Z!$B$5)+((Z!$A$5-Z!$A$4)*Z!$B$4)+((Z!$A$4-Z!$A$3)*Z!$B$3)+((Z!$A$3-Z!$A$2)*Z!$B$2),IF(C24&gt;Z!$A$7,((C24-Z!$A$7)*Z!$B$7)+((Z!$A$7-Z!$A$6)*Z!$B$6)+((Z!$A$6-Z!$A$5)*Z!$B$5)+((Z!$A$5-Z!$A$4)*Z!$B$4)+((Z!$A$4-Z!$A$3)*Z!$B$3)+((Z!$A$3-Z!$A$2)*Z!$B$2),IF(C24&gt;Z!$A$6,((C24-Z!$A$6)*Z!$B$6)+((Z!$A$6-Z!$A$5)*Z!$B$5)+((Z!$A$5-Z!$A$4)*Z!$B$4)+((Z!$A$4-Z!$A$3)*Z!$B$3)+((Z!$A$3-Z!$A$2)*Z!$B$2),IF(C24&gt;Z!$A$5,((C24-Z!$A$5)*Z!$B$5)+((Z!$A$5-Z!$A$4)*Z!$B$4)+((Z!$A$4-Z!$A$3)*Z!$B$3)+((Z!$A$3-Z!$A$2)*Z!$B$2),IF(C24&gt;Z!$A$4,((C24-Z!$A$4)*Z!$B$4)+((Z!$A$4-Z!$A$3)*Z!$B$3)+((Z!$A$3-Z!$A$2)*Z!$B$2),IF(C24&gt;Z!$A$3,((C24-Z!$A$3)*Z!$B$3)+((Z!$A$3-Z!$A$2)*Z!$B$2),IF(C24&gt;Z!$A$2,((C24-Z!$A$2)*Z!$B$2),0))))))))</f>
        <v>22174.88</v>
      </c>
      <c r="F24" s="1">
        <f>106800*0.124+C24*0.029</f>
        <v>16350.028</v>
      </c>
      <c r="G24" s="1">
        <f t="shared" si="5"/>
        <v>31261253536.000004</v>
      </c>
      <c r="H24" s="4">
        <f t="shared" si="0"/>
        <v>0.016266664397954756</v>
      </c>
      <c r="I24" s="4">
        <f t="shared" si="1"/>
        <v>0.02563615227736821</v>
      </c>
      <c r="J24" s="4">
        <f t="shared" si="2"/>
        <v>0.030219050120224376</v>
      </c>
      <c r="K24" s="3">
        <f t="shared" si="6"/>
        <v>1.1787669925374091</v>
      </c>
      <c r="L24" s="4">
        <f t="shared" si="8"/>
        <v>0.8350192698717894</v>
      </c>
      <c r="M24" s="1">
        <f t="shared" si="7"/>
        <v>1742.680290281689</v>
      </c>
      <c r="N24" s="4">
        <f t="shared" si="9"/>
        <v>0.5511238619920783</v>
      </c>
      <c r="O24" s="4">
        <f t="shared" si="10"/>
        <v>0.8350192698717894</v>
      </c>
    </row>
    <row r="25" spans="1:15" ht="12.75">
      <c r="A25" t="s">
        <v>26</v>
      </c>
      <c r="B25">
        <v>1699</v>
      </c>
      <c r="C25" s="1">
        <v>112112</v>
      </c>
      <c r="D25" s="1">
        <f t="shared" si="3"/>
        <v>190478288000</v>
      </c>
      <c r="E25" s="2">
        <f>IF(C25&gt;Z!$A$9,((C25-Z!$A$9)*Z!$B$9)+((Z!$A$9-Z!$A$8)*Z!$B$8)+((Z!$A$8-Z!$A$7)*Z!$B$7)+((Z!$A$7-Z!$A$6)*Z!$B$6)+((Z!$A$6-Z!$A$5)*Z!$B$5)+((Z!$A$5-Z!$A$4)*Z!$B$4)+((Z!$A$4-Z!$A$3)*Z!$B$3)+((Z!$A$3-Z!$A$2)*Z!$B$2),IF(C25&gt;Z!$A$8,((C25-Z!$A$8)*Z!$B$8)+((Z!$A$8-Z!$A$7)*Z!$B$7)+((Z!$A$7-Z!$A$6)*Z!$B$6)+((Z!$A$6-Z!$A$5)*Z!$B$5)+((Z!$A$5-Z!$A$4)*Z!$B$4)+((Z!$A$4-Z!$A$3)*Z!$B$3)+((Z!$A$3-Z!$A$2)*Z!$B$2),IF(C25&gt;Z!$A$7,((C25-Z!$A$7)*Z!$B$7)+((Z!$A$7-Z!$A$6)*Z!$B$6)+((Z!$A$6-Z!$A$5)*Z!$B$5)+((Z!$A$5-Z!$A$4)*Z!$B$4)+((Z!$A$4-Z!$A$3)*Z!$B$3)+((Z!$A$3-Z!$A$2)*Z!$B$2),IF(C25&gt;Z!$A$6,((C25-Z!$A$6)*Z!$B$6)+((Z!$A$6-Z!$A$5)*Z!$B$5)+((Z!$A$5-Z!$A$4)*Z!$B$4)+((Z!$A$4-Z!$A$3)*Z!$B$3)+((Z!$A$3-Z!$A$2)*Z!$B$2),IF(C25&gt;Z!$A$5,((C25-Z!$A$5)*Z!$B$5)+((Z!$A$5-Z!$A$4)*Z!$B$4)+((Z!$A$4-Z!$A$3)*Z!$B$3)+((Z!$A$3-Z!$A$2)*Z!$B$2),IF(C25&gt;Z!$A$4,((C25-Z!$A$4)*Z!$B$4)+((Z!$A$4-Z!$A$3)*Z!$B$3)+((Z!$A$3-Z!$A$2)*Z!$B$2),IF(C25&gt;Z!$A$3,((C25-Z!$A$3)*Z!$B$3)+((Z!$A$3-Z!$A$2)*Z!$B$2),IF(C25&gt;Z!$A$2,((C25-Z!$A$2)*Z!$B$2),0))))))))</f>
        <v>23868.08</v>
      </c>
      <c r="F25" s="1">
        <f aca="true" t="shared" si="11" ref="F25:F44">106800*0.124+C25*0.029</f>
        <v>16494.448</v>
      </c>
      <c r="G25" s="1">
        <f t="shared" si="5"/>
        <v>28024067152</v>
      </c>
      <c r="H25" s="4">
        <f t="shared" si="0"/>
        <v>0.01445453075947967</v>
      </c>
      <c r="I25" s="4">
        <f t="shared" si="1"/>
        <v>0.02383917496171187</v>
      </c>
      <c r="J25" s="4">
        <f t="shared" si="2"/>
        <v>0.02708978668637165</v>
      </c>
      <c r="K25" s="3">
        <f t="shared" si="6"/>
        <v>1.1363558818575137</v>
      </c>
      <c r="L25" s="4">
        <f t="shared" si="8"/>
        <v>0.8494738006312691</v>
      </c>
      <c r="M25" s="1">
        <f t="shared" si="7"/>
        <v>1620.5263525067849</v>
      </c>
      <c r="N25" s="4">
        <f t="shared" si="9"/>
        <v>0.5749630369537901</v>
      </c>
      <c r="O25" s="4">
        <f t="shared" si="10"/>
        <v>0.8494738006312691</v>
      </c>
    </row>
    <row r="26" spans="1:15" ht="12.75">
      <c r="A26" t="s">
        <v>27</v>
      </c>
      <c r="B26">
        <v>1482</v>
      </c>
      <c r="C26" s="1">
        <v>117156</v>
      </c>
      <c r="D26" s="1">
        <f t="shared" si="3"/>
        <v>173625192000</v>
      </c>
      <c r="E26" s="2">
        <f>IF(C26&gt;Z!$A$9,((C26-Z!$A$9)*Z!$B$9)+((Z!$A$9-Z!$A$8)*Z!$B$8)+((Z!$A$8-Z!$A$7)*Z!$B$7)+((Z!$A$7-Z!$A$6)*Z!$B$6)+((Z!$A$6-Z!$A$5)*Z!$B$5)+((Z!$A$5-Z!$A$4)*Z!$B$4)+((Z!$A$4-Z!$A$3)*Z!$B$3)+((Z!$A$3-Z!$A$2)*Z!$B$2),IF(C26&gt;Z!$A$8,((C26-Z!$A$8)*Z!$B$8)+((Z!$A$8-Z!$A$7)*Z!$B$7)+((Z!$A$7-Z!$A$6)*Z!$B$6)+((Z!$A$6-Z!$A$5)*Z!$B$5)+((Z!$A$5-Z!$A$4)*Z!$B$4)+((Z!$A$4-Z!$A$3)*Z!$B$3)+((Z!$A$3-Z!$A$2)*Z!$B$2),IF(C26&gt;Z!$A$7,((C26-Z!$A$7)*Z!$B$7)+((Z!$A$7-Z!$A$6)*Z!$B$6)+((Z!$A$6-Z!$A$5)*Z!$B$5)+((Z!$A$5-Z!$A$4)*Z!$B$4)+((Z!$A$4-Z!$A$3)*Z!$B$3)+((Z!$A$3-Z!$A$2)*Z!$B$2),IF(C26&gt;Z!$A$6,((C26-Z!$A$6)*Z!$B$6)+((Z!$A$6-Z!$A$5)*Z!$B$5)+((Z!$A$5-Z!$A$4)*Z!$B$4)+((Z!$A$4-Z!$A$3)*Z!$B$3)+((Z!$A$3-Z!$A$2)*Z!$B$2),IF(C26&gt;Z!$A$5,((C26-Z!$A$5)*Z!$B$5)+((Z!$A$5-Z!$A$4)*Z!$B$4)+((Z!$A$4-Z!$A$3)*Z!$B$3)+((Z!$A$3-Z!$A$2)*Z!$B$2),IF(C26&gt;Z!$A$4,((C26-Z!$A$4)*Z!$B$4)+((Z!$A$4-Z!$A$3)*Z!$B$3)+((Z!$A$3-Z!$A$2)*Z!$B$2),IF(C26&gt;Z!$A$3,((C26-Z!$A$3)*Z!$B$3)+((Z!$A$3-Z!$A$2)*Z!$B$2),IF(C26&gt;Z!$A$2,((C26-Z!$A$2)*Z!$B$2),0))))))))</f>
        <v>25583.04</v>
      </c>
      <c r="F26" s="1">
        <f t="shared" si="11"/>
        <v>16640.724000000002</v>
      </c>
      <c r="G26" s="1">
        <f t="shared" si="5"/>
        <v>24661552968.000004</v>
      </c>
      <c r="H26" s="4">
        <f t="shared" si="0"/>
        <v>0.012608366442347776</v>
      </c>
      <c r="I26" s="4">
        <f t="shared" si="1"/>
        <v>0.021729937691632423</v>
      </c>
      <c r="J26" s="4">
        <f t="shared" si="2"/>
        <v>0.023839373693839334</v>
      </c>
      <c r="K26" s="3">
        <f t="shared" si="6"/>
        <v>1.0970751058811914</v>
      </c>
      <c r="L26" s="4">
        <f t="shared" si="8"/>
        <v>0.8620821670736168</v>
      </c>
      <c r="M26" s="1">
        <f t="shared" si="7"/>
        <v>1477.145778919696</v>
      </c>
      <c r="N26" s="4">
        <f t="shared" si="9"/>
        <v>0.5966929746454226</v>
      </c>
      <c r="O26" s="4">
        <f t="shared" si="10"/>
        <v>0.8620821670736168</v>
      </c>
    </row>
    <row r="27" spans="1:15" ht="12.75">
      <c r="A27" t="s">
        <v>28</v>
      </c>
      <c r="B27">
        <v>1428</v>
      </c>
      <c r="C27" s="1">
        <v>121875</v>
      </c>
      <c r="D27" s="1">
        <f t="shared" si="3"/>
        <v>174037500000</v>
      </c>
      <c r="E27" s="2">
        <f>IF(C27&gt;Z!$A$9,((C27-Z!$A$9)*Z!$B$9)+((Z!$A$9-Z!$A$8)*Z!$B$8)+((Z!$A$8-Z!$A$7)*Z!$B$7)+((Z!$A$7-Z!$A$6)*Z!$B$6)+((Z!$A$6-Z!$A$5)*Z!$B$5)+((Z!$A$5-Z!$A$4)*Z!$B$4)+((Z!$A$4-Z!$A$3)*Z!$B$3)+((Z!$A$3-Z!$A$2)*Z!$B$2),IF(C27&gt;Z!$A$8,((C27-Z!$A$8)*Z!$B$8)+((Z!$A$8-Z!$A$7)*Z!$B$7)+((Z!$A$7-Z!$A$6)*Z!$B$6)+((Z!$A$6-Z!$A$5)*Z!$B$5)+((Z!$A$5-Z!$A$4)*Z!$B$4)+((Z!$A$4-Z!$A$3)*Z!$B$3)+((Z!$A$3-Z!$A$2)*Z!$B$2),IF(C27&gt;Z!$A$7,((C27-Z!$A$7)*Z!$B$7)+((Z!$A$7-Z!$A$6)*Z!$B$6)+((Z!$A$6-Z!$A$5)*Z!$B$5)+((Z!$A$5-Z!$A$4)*Z!$B$4)+((Z!$A$4-Z!$A$3)*Z!$B$3)+((Z!$A$3-Z!$A$2)*Z!$B$2),IF(C27&gt;Z!$A$6,((C27-Z!$A$6)*Z!$B$6)+((Z!$A$6-Z!$A$5)*Z!$B$5)+((Z!$A$5-Z!$A$4)*Z!$B$4)+((Z!$A$4-Z!$A$3)*Z!$B$3)+((Z!$A$3-Z!$A$2)*Z!$B$2),IF(C27&gt;Z!$A$5,((C27-Z!$A$5)*Z!$B$5)+((Z!$A$5-Z!$A$4)*Z!$B$4)+((Z!$A$4-Z!$A$3)*Z!$B$3)+((Z!$A$3-Z!$A$2)*Z!$B$2),IF(C27&gt;Z!$A$4,((C27-Z!$A$4)*Z!$B$4)+((Z!$A$4-Z!$A$3)*Z!$B$3)+((Z!$A$3-Z!$A$2)*Z!$B$2),IF(C27&gt;Z!$A$3,((C27-Z!$A$3)*Z!$B$3)+((Z!$A$3-Z!$A$2)*Z!$B$2),IF(C27&gt;Z!$A$2,((C27-Z!$A$2)*Z!$B$2),0))))))))</f>
        <v>27187.5</v>
      </c>
      <c r="F27" s="1">
        <f t="shared" si="11"/>
        <v>16777.575</v>
      </c>
      <c r="G27" s="1">
        <f t="shared" si="5"/>
        <v>23958377100</v>
      </c>
      <c r="H27" s="4">
        <f t="shared" si="0"/>
        <v>0.012148952280480853</v>
      </c>
      <c r="I27" s="4">
        <f t="shared" si="1"/>
        <v>0.02178153980677803</v>
      </c>
      <c r="J27" s="4">
        <f t="shared" si="2"/>
        <v>0.023159640657096133</v>
      </c>
      <c r="K27" s="3">
        <f t="shared" si="6"/>
        <v>1.063269211568287</v>
      </c>
      <c r="L27" s="4">
        <f t="shared" si="8"/>
        <v>0.8742311193540977</v>
      </c>
      <c r="M27" s="1">
        <f t="shared" si="7"/>
        <v>1480.6535591836039</v>
      </c>
      <c r="N27" s="4">
        <f t="shared" si="9"/>
        <v>0.6184745144522006</v>
      </c>
      <c r="O27" s="4">
        <f t="shared" si="10"/>
        <v>0.8742311193540977</v>
      </c>
    </row>
    <row r="28" spans="1:15" ht="12.75">
      <c r="A28" t="s">
        <v>29</v>
      </c>
      <c r="B28">
        <v>1292</v>
      </c>
      <c r="C28" s="1">
        <v>127138</v>
      </c>
      <c r="D28" s="1">
        <f t="shared" si="3"/>
        <v>164262296000</v>
      </c>
      <c r="E28" s="2">
        <f>IF(C28&gt;Z!$A$9,((C28-Z!$A$9)*Z!$B$9)+((Z!$A$9-Z!$A$8)*Z!$B$8)+((Z!$A$8-Z!$A$7)*Z!$B$7)+((Z!$A$7-Z!$A$6)*Z!$B$6)+((Z!$A$6-Z!$A$5)*Z!$B$5)+((Z!$A$5-Z!$A$4)*Z!$B$4)+((Z!$A$4-Z!$A$3)*Z!$B$3)+((Z!$A$3-Z!$A$2)*Z!$B$2),IF(C28&gt;Z!$A$8,((C28-Z!$A$8)*Z!$B$8)+((Z!$A$8-Z!$A$7)*Z!$B$7)+((Z!$A$7-Z!$A$6)*Z!$B$6)+((Z!$A$6-Z!$A$5)*Z!$B$5)+((Z!$A$5-Z!$A$4)*Z!$B$4)+((Z!$A$4-Z!$A$3)*Z!$B$3)+((Z!$A$3-Z!$A$2)*Z!$B$2),IF(C28&gt;Z!$A$7,((C28-Z!$A$7)*Z!$B$7)+((Z!$A$7-Z!$A$6)*Z!$B$6)+((Z!$A$6-Z!$A$5)*Z!$B$5)+((Z!$A$5-Z!$A$4)*Z!$B$4)+((Z!$A$4-Z!$A$3)*Z!$B$3)+((Z!$A$3-Z!$A$2)*Z!$B$2),IF(C28&gt;Z!$A$6,((C28-Z!$A$6)*Z!$B$6)+((Z!$A$6-Z!$A$5)*Z!$B$5)+((Z!$A$5-Z!$A$4)*Z!$B$4)+((Z!$A$4-Z!$A$3)*Z!$B$3)+((Z!$A$3-Z!$A$2)*Z!$B$2),IF(C28&gt;Z!$A$5,((C28-Z!$A$5)*Z!$B$5)+((Z!$A$5-Z!$A$4)*Z!$B$4)+((Z!$A$4-Z!$A$3)*Z!$B$3)+((Z!$A$3-Z!$A$2)*Z!$B$2),IF(C28&gt;Z!$A$4,((C28-Z!$A$4)*Z!$B$4)+((Z!$A$4-Z!$A$3)*Z!$B$3)+((Z!$A$3-Z!$A$2)*Z!$B$2),IF(C28&gt;Z!$A$3,((C28-Z!$A$3)*Z!$B$3)+((Z!$A$3-Z!$A$2)*Z!$B$2),IF(C28&gt;Z!$A$2,((C28-Z!$A$2)*Z!$B$2),0))))))))</f>
        <v>28976.920000000002</v>
      </c>
      <c r="F28" s="1">
        <f t="shared" si="11"/>
        <v>16930.202</v>
      </c>
      <c r="G28" s="1">
        <f t="shared" si="5"/>
        <v>21873820984</v>
      </c>
      <c r="H28" s="4">
        <f t="shared" si="0"/>
        <v>0.010991909206149343</v>
      </c>
      <c r="I28" s="4">
        <f t="shared" si="1"/>
        <v>0.020558131087132114</v>
      </c>
      <c r="J28" s="4">
        <f t="shared" si="2"/>
        <v>0.02114458052282218</v>
      </c>
      <c r="K28" s="3">
        <f t="shared" si="6"/>
        <v>1.028526398299753</v>
      </c>
      <c r="L28" s="4">
        <f t="shared" si="8"/>
        <v>0.885223028560247</v>
      </c>
      <c r="M28" s="1">
        <f t="shared" si="7"/>
        <v>1397.4893526514152</v>
      </c>
      <c r="N28" s="4">
        <f t="shared" si="9"/>
        <v>0.6390326455393327</v>
      </c>
      <c r="O28" s="4">
        <f t="shared" si="10"/>
        <v>0.885223028560247</v>
      </c>
    </row>
    <row r="29" spans="1:15" ht="12.75">
      <c r="A29" t="s">
        <v>30</v>
      </c>
      <c r="B29">
        <v>1190</v>
      </c>
      <c r="C29" s="1">
        <v>132045</v>
      </c>
      <c r="D29" s="1">
        <f t="shared" si="3"/>
        <v>157133550000</v>
      </c>
      <c r="E29" s="2">
        <f>IF(C29&gt;Z!$A$9,((C29-Z!$A$9)*Z!$B$9)+((Z!$A$9-Z!$A$8)*Z!$B$8)+((Z!$A$8-Z!$A$7)*Z!$B$7)+((Z!$A$7-Z!$A$6)*Z!$B$6)+((Z!$A$6-Z!$A$5)*Z!$B$5)+((Z!$A$5-Z!$A$4)*Z!$B$4)+((Z!$A$4-Z!$A$3)*Z!$B$3)+((Z!$A$3-Z!$A$2)*Z!$B$2),IF(C29&gt;Z!$A$8,((C29-Z!$A$8)*Z!$B$8)+((Z!$A$8-Z!$A$7)*Z!$B$7)+((Z!$A$7-Z!$A$6)*Z!$B$6)+((Z!$A$6-Z!$A$5)*Z!$B$5)+((Z!$A$5-Z!$A$4)*Z!$B$4)+((Z!$A$4-Z!$A$3)*Z!$B$3)+((Z!$A$3-Z!$A$2)*Z!$B$2),IF(C29&gt;Z!$A$7,((C29-Z!$A$7)*Z!$B$7)+((Z!$A$7-Z!$A$6)*Z!$B$6)+((Z!$A$6-Z!$A$5)*Z!$B$5)+((Z!$A$5-Z!$A$4)*Z!$B$4)+((Z!$A$4-Z!$A$3)*Z!$B$3)+((Z!$A$3-Z!$A$2)*Z!$B$2),IF(C29&gt;Z!$A$6,((C29-Z!$A$6)*Z!$B$6)+((Z!$A$6-Z!$A$5)*Z!$B$5)+((Z!$A$5-Z!$A$4)*Z!$B$4)+((Z!$A$4-Z!$A$3)*Z!$B$3)+((Z!$A$3-Z!$A$2)*Z!$B$2),IF(C29&gt;Z!$A$5,((C29-Z!$A$5)*Z!$B$5)+((Z!$A$5-Z!$A$4)*Z!$B$4)+((Z!$A$4-Z!$A$3)*Z!$B$3)+((Z!$A$3-Z!$A$2)*Z!$B$2),IF(C29&gt;Z!$A$4,((C29-Z!$A$4)*Z!$B$4)+((Z!$A$4-Z!$A$3)*Z!$B$3)+((Z!$A$3-Z!$A$2)*Z!$B$2),IF(C29&gt;Z!$A$3,((C29-Z!$A$3)*Z!$B$3)+((Z!$A$3-Z!$A$2)*Z!$B$2),IF(C29&gt;Z!$A$2,((C29-Z!$A$2)*Z!$B$2),0))))))))</f>
        <v>30768</v>
      </c>
      <c r="F29" s="1">
        <f t="shared" si="11"/>
        <v>17072.505</v>
      </c>
      <c r="G29" s="1">
        <f t="shared" si="5"/>
        <v>20316280950.000004</v>
      </c>
      <c r="H29" s="4">
        <f t="shared" si="0"/>
        <v>0.010124126900400711</v>
      </c>
      <c r="I29" s="4">
        <f t="shared" si="1"/>
        <v>0.019665937940417128</v>
      </c>
      <c r="J29" s="4">
        <f t="shared" si="2"/>
        <v>0.019638966542963703</v>
      </c>
      <c r="K29" s="3">
        <f t="shared" si="6"/>
        <v>0.9986285221922727</v>
      </c>
      <c r="L29" s="4">
        <f t="shared" si="8"/>
        <v>0.8953471554606478</v>
      </c>
      <c r="M29" s="1">
        <f t="shared" si="7"/>
        <v>1336.840336563412</v>
      </c>
      <c r="N29" s="4">
        <f t="shared" si="9"/>
        <v>0.6586985834797499</v>
      </c>
      <c r="O29" s="4">
        <f t="shared" si="10"/>
        <v>0.8953471554606478</v>
      </c>
    </row>
    <row r="30" spans="1:15" ht="12.75">
      <c r="A30" t="s">
        <v>31</v>
      </c>
      <c r="B30">
        <v>895</v>
      </c>
      <c r="C30" s="1">
        <v>137162</v>
      </c>
      <c r="D30" s="1">
        <f t="shared" si="3"/>
        <v>122759990000</v>
      </c>
      <c r="E30" s="2">
        <f>IF(C30&gt;Z!$A$9,((C30-Z!$A$9)*Z!$B$9)+((Z!$A$9-Z!$A$8)*Z!$B$8)+((Z!$A$8-Z!$A$7)*Z!$B$7)+((Z!$A$7-Z!$A$6)*Z!$B$6)+((Z!$A$6-Z!$A$5)*Z!$B$5)+((Z!$A$5-Z!$A$4)*Z!$B$4)+((Z!$A$4-Z!$A$3)*Z!$B$3)+((Z!$A$3-Z!$A$2)*Z!$B$2),IF(C30&gt;Z!$A$8,((C30-Z!$A$8)*Z!$B$8)+((Z!$A$8-Z!$A$7)*Z!$B$7)+((Z!$A$7-Z!$A$6)*Z!$B$6)+((Z!$A$6-Z!$A$5)*Z!$B$5)+((Z!$A$5-Z!$A$4)*Z!$B$4)+((Z!$A$4-Z!$A$3)*Z!$B$3)+((Z!$A$3-Z!$A$2)*Z!$B$2),IF(C30&gt;Z!$A$7,((C30-Z!$A$7)*Z!$B$7)+((Z!$A$7-Z!$A$6)*Z!$B$6)+((Z!$A$6-Z!$A$5)*Z!$B$5)+((Z!$A$5-Z!$A$4)*Z!$B$4)+((Z!$A$4-Z!$A$3)*Z!$B$3)+((Z!$A$3-Z!$A$2)*Z!$B$2),IF(C30&gt;Z!$A$6,((C30-Z!$A$6)*Z!$B$6)+((Z!$A$6-Z!$A$5)*Z!$B$5)+((Z!$A$5-Z!$A$4)*Z!$B$4)+((Z!$A$4-Z!$A$3)*Z!$B$3)+((Z!$A$3-Z!$A$2)*Z!$B$2),IF(C30&gt;Z!$A$5,((C30-Z!$A$5)*Z!$B$5)+((Z!$A$5-Z!$A$4)*Z!$B$4)+((Z!$A$4-Z!$A$3)*Z!$B$3)+((Z!$A$3-Z!$A$2)*Z!$B$2),IF(C30&gt;Z!$A$4,((C30-Z!$A$4)*Z!$B$4)+((Z!$A$4-Z!$A$3)*Z!$B$3)+((Z!$A$3-Z!$A$2)*Z!$B$2),IF(C30&gt;Z!$A$3,((C30-Z!$A$3)*Z!$B$3)+((Z!$A$3-Z!$A$2)*Z!$B$2),IF(C30&gt;Z!$A$2,((C30-Z!$A$2)*Z!$B$2),0))))))))</f>
        <v>32814.8</v>
      </c>
      <c r="F30" s="1">
        <f t="shared" si="11"/>
        <v>17220.898</v>
      </c>
      <c r="G30" s="1">
        <f t="shared" si="5"/>
        <v>15412703710</v>
      </c>
      <c r="H30" s="4">
        <f t="shared" si="0"/>
        <v>0.007614364349461039</v>
      </c>
      <c r="I30" s="4">
        <f t="shared" si="1"/>
        <v>0.015363939431815975</v>
      </c>
      <c r="J30" s="4">
        <f t="shared" si="2"/>
        <v>0.014898867230781354</v>
      </c>
      <c r="K30" s="3">
        <f t="shared" si="6"/>
        <v>0.9697296254584589</v>
      </c>
      <c r="L30" s="4">
        <f t="shared" si="8"/>
        <v>0.9029615198101089</v>
      </c>
      <c r="M30" s="1">
        <f t="shared" si="7"/>
        <v>1044.401442900775</v>
      </c>
      <c r="N30" s="4">
        <f t="shared" si="9"/>
        <v>0.6740625229115659</v>
      </c>
      <c r="O30" s="4">
        <f t="shared" si="10"/>
        <v>0.9029615198101089</v>
      </c>
    </row>
    <row r="31" spans="1:15" ht="12.75">
      <c r="A31" t="s">
        <v>32</v>
      </c>
      <c r="B31">
        <v>894</v>
      </c>
      <c r="C31" s="1">
        <v>142052</v>
      </c>
      <c r="D31" s="1">
        <f t="shared" si="3"/>
        <v>126994488000</v>
      </c>
      <c r="E31" s="2">
        <f>IF(C31&gt;Z!$A$9,((C31-Z!$A$9)*Z!$B$9)+((Z!$A$9-Z!$A$8)*Z!$B$8)+((Z!$A$8-Z!$A$7)*Z!$B$7)+((Z!$A$7-Z!$A$6)*Z!$B$6)+((Z!$A$6-Z!$A$5)*Z!$B$5)+((Z!$A$5-Z!$A$4)*Z!$B$4)+((Z!$A$4-Z!$A$3)*Z!$B$3)+((Z!$A$3-Z!$A$2)*Z!$B$2),IF(C31&gt;Z!$A$8,((C31-Z!$A$8)*Z!$B$8)+((Z!$A$8-Z!$A$7)*Z!$B$7)+((Z!$A$7-Z!$A$6)*Z!$B$6)+((Z!$A$6-Z!$A$5)*Z!$B$5)+((Z!$A$5-Z!$A$4)*Z!$B$4)+((Z!$A$4-Z!$A$3)*Z!$B$3)+((Z!$A$3-Z!$A$2)*Z!$B$2),IF(C31&gt;Z!$A$7,((C31-Z!$A$7)*Z!$B$7)+((Z!$A$7-Z!$A$6)*Z!$B$6)+((Z!$A$6-Z!$A$5)*Z!$B$5)+((Z!$A$5-Z!$A$4)*Z!$B$4)+((Z!$A$4-Z!$A$3)*Z!$B$3)+((Z!$A$3-Z!$A$2)*Z!$B$2),IF(C31&gt;Z!$A$6,((C31-Z!$A$6)*Z!$B$6)+((Z!$A$6-Z!$A$5)*Z!$B$5)+((Z!$A$5-Z!$A$4)*Z!$B$4)+((Z!$A$4-Z!$A$3)*Z!$B$3)+((Z!$A$3-Z!$A$2)*Z!$B$2),IF(C31&gt;Z!$A$5,((C31-Z!$A$5)*Z!$B$5)+((Z!$A$5-Z!$A$4)*Z!$B$4)+((Z!$A$4-Z!$A$3)*Z!$B$3)+((Z!$A$3-Z!$A$2)*Z!$B$2),IF(C31&gt;Z!$A$4,((C31-Z!$A$4)*Z!$B$4)+((Z!$A$4-Z!$A$3)*Z!$B$3)+((Z!$A$3-Z!$A$2)*Z!$B$2),IF(C31&gt;Z!$A$3,((C31-Z!$A$3)*Z!$B$3)+((Z!$A$3-Z!$A$2)*Z!$B$2),IF(C31&gt;Z!$A$2,((C31-Z!$A$2)*Z!$B$2),0))))))))</f>
        <v>34770.8</v>
      </c>
      <c r="F31" s="1">
        <f t="shared" si="11"/>
        <v>17362.708</v>
      </c>
      <c r="G31" s="1">
        <f t="shared" si="5"/>
        <v>15522260952</v>
      </c>
      <c r="H31" s="4">
        <f t="shared" si="0"/>
        <v>0.007605856679796837</v>
      </c>
      <c r="I31" s="4">
        <f t="shared" si="1"/>
        <v>0.015893905023994223</v>
      </c>
      <c r="J31" s="4">
        <f t="shared" si="2"/>
        <v>0.015004771998266733</v>
      </c>
      <c r="K31" s="3">
        <f t="shared" si="6"/>
        <v>0.9440582396594662</v>
      </c>
      <c r="L31" s="4">
        <f t="shared" si="8"/>
        <v>0.9105673764899057</v>
      </c>
      <c r="M31" s="1">
        <f t="shared" si="7"/>
        <v>1080.4271530785004</v>
      </c>
      <c r="N31" s="4">
        <f t="shared" si="9"/>
        <v>0.6899564279355601</v>
      </c>
      <c r="O31" s="4">
        <f t="shared" si="10"/>
        <v>0.9105673764899057</v>
      </c>
    </row>
    <row r="32" spans="1:15" ht="12.75">
      <c r="A32" t="s">
        <v>33</v>
      </c>
      <c r="B32">
        <v>796</v>
      </c>
      <c r="C32" s="1">
        <v>147319</v>
      </c>
      <c r="D32" s="1">
        <f t="shared" si="3"/>
        <v>117265924000</v>
      </c>
      <c r="E32" s="2">
        <f>IF(C32&gt;Z!$A$9,((C32-Z!$A$9)*Z!$B$9)+((Z!$A$9-Z!$A$8)*Z!$B$8)+((Z!$A$8-Z!$A$7)*Z!$B$7)+((Z!$A$7-Z!$A$6)*Z!$B$6)+((Z!$A$6-Z!$A$5)*Z!$B$5)+((Z!$A$5-Z!$A$4)*Z!$B$4)+((Z!$A$4-Z!$A$3)*Z!$B$3)+((Z!$A$3-Z!$A$2)*Z!$B$2),IF(C32&gt;Z!$A$8,((C32-Z!$A$8)*Z!$B$8)+((Z!$A$8-Z!$A$7)*Z!$B$7)+((Z!$A$7-Z!$A$6)*Z!$B$6)+((Z!$A$6-Z!$A$5)*Z!$B$5)+((Z!$A$5-Z!$A$4)*Z!$B$4)+((Z!$A$4-Z!$A$3)*Z!$B$3)+((Z!$A$3-Z!$A$2)*Z!$B$2),IF(C32&gt;Z!$A$7,((C32-Z!$A$7)*Z!$B$7)+((Z!$A$7-Z!$A$6)*Z!$B$6)+((Z!$A$6-Z!$A$5)*Z!$B$5)+((Z!$A$5-Z!$A$4)*Z!$B$4)+((Z!$A$4-Z!$A$3)*Z!$B$3)+((Z!$A$3-Z!$A$2)*Z!$B$2),IF(C32&gt;Z!$A$6,((C32-Z!$A$6)*Z!$B$6)+((Z!$A$6-Z!$A$5)*Z!$B$5)+((Z!$A$5-Z!$A$4)*Z!$B$4)+((Z!$A$4-Z!$A$3)*Z!$B$3)+((Z!$A$3-Z!$A$2)*Z!$B$2),IF(C32&gt;Z!$A$5,((C32-Z!$A$5)*Z!$B$5)+((Z!$A$5-Z!$A$4)*Z!$B$4)+((Z!$A$4-Z!$A$3)*Z!$B$3)+((Z!$A$3-Z!$A$2)*Z!$B$2),IF(C32&gt;Z!$A$4,((C32-Z!$A$4)*Z!$B$4)+((Z!$A$4-Z!$A$3)*Z!$B$3)+((Z!$A$3-Z!$A$2)*Z!$B$2),IF(C32&gt;Z!$A$3,((C32-Z!$A$3)*Z!$B$3)+((Z!$A$3-Z!$A$2)*Z!$B$2),IF(C32&gt;Z!$A$2,((C32-Z!$A$2)*Z!$B$2),0))))))))</f>
        <v>36877.6</v>
      </c>
      <c r="F32" s="1">
        <f t="shared" si="11"/>
        <v>17515.451</v>
      </c>
      <c r="G32" s="1">
        <f t="shared" si="5"/>
        <v>13942298996.000002</v>
      </c>
      <c r="H32" s="4">
        <f t="shared" si="0"/>
        <v>0.006772105052705014</v>
      </c>
      <c r="I32" s="4">
        <f t="shared" si="1"/>
        <v>0.01467633350045023</v>
      </c>
      <c r="J32" s="4">
        <f t="shared" si="2"/>
        <v>0.013477483609737165</v>
      </c>
      <c r="K32" s="3">
        <f t="shared" si="6"/>
        <v>0.9183140741060234</v>
      </c>
      <c r="L32" s="4">
        <f t="shared" si="8"/>
        <v>0.9173394815426107</v>
      </c>
      <c r="M32" s="1">
        <f t="shared" si="7"/>
        <v>997.6597442594499</v>
      </c>
      <c r="N32" s="4">
        <f t="shared" si="9"/>
        <v>0.7046327614360104</v>
      </c>
      <c r="O32" s="4">
        <f t="shared" si="10"/>
        <v>0.9173394815426107</v>
      </c>
    </row>
    <row r="33" spans="1:15" ht="12.75">
      <c r="A33" t="s">
        <v>34</v>
      </c>
      <c r="B33">
        <v>1005</v>
      </c>
      <c r="C33" s="1">
        <v>151880</v>
      </c>
      <c r="D33" s="1">
        <f t="shared" si="3"/>
        <v>152639400000</v>
      </c>
      <c r="E33" s="2">
        <f>IF(C33&gt;Z!$A$9,((C33-Z!$A$9)*Z!$B$9)+((Z!$A$9-Z!$A$8)*Z!$B$8)+((Z!$A$8-Z!$A$7)*Z!$B$7)+((Z!$A$7-Z!$A$6)*Z!$B$6)+((Z!$A$6-Z!$A$5)*Z!$B$5)+((Z!$A$5-Z!$A$4)*Z!$B$4)+((Z!$A$4-Z!$A$3)*Z!$B$3)+((Z!$A$3-Z!$A$2)*Z!$B$2),IF(C33&gt;Z!$A$8,((C33-Z!$A$8)*Z!$B$8)+((Z!$A$8-Z!$A$7)*Z!$B$7)+((Z!$A$7-Z!$A$6)*Z!$B$6)+((Z!$A$6-Z!$A$5)*Z!$B$5)+((Z!$A$5-Z!$A$4)*Z!$B$4)+((Z!$A$4-Z!$A$3)*Z!$B$3)+((Z!$A$3-Z!$A$2)*Z!$B$2),IF(C33&gt;Z!$A$7,((C33-Z!$A$7)*Z!$B$7)+((Z!$A$7-Z!$A$6)*Z!$B$6)+((Z!$A$6-Z!$A$5)*Z!$B$5)+((Z!$A$5-Z!$A$4)*Z!$B$4)+((Z!$A$4-Z!$A$3)*Z!$B$3)+((Z!$A$3-Z!$A$2)*Z!$B$2),IF(C33&gt;Z!$A$6,((C33-Z!$A$6)*Z!$B$6)+((Z!$A$6-Z!$A$5)*Z!$B$5)+((Z!$A$5-Z!$A$4)*Z!$B$4)+((Z!$A$4-Z!$A$3)*Z!$B$3)+((Z!$A$3-Z!$A$2)*Z!$B$2),IF(C33&gt;Z!$A$5,((C33-Z!$A$5)*Z!$B$5)+((Z!$A$5-Z!$A$4)*Z!$B$4)+((Z!$A$4-Z!$A$3)*Z!$B$3)+((Z!$A$3-Z!$A$2)*Z!$B$2),IF(C33&gt;Z!$A$4,((C33-Z!$A$4)*Z!$B$4)+((Z!$A$4-Z!$A$3)*Z!$B$3)+((Z!$A$3-Z!$A$2)*Z!$B$2),IF(C33&gt;Z!$A$3,((C33-Z!$A$3)*Z!$B$3)+((Z!$A$3-Z!$A$2)*Z!$B$2),IF(C33&gt;Z!$A$2,((C33-Z!$A$2)*Z!$B$2),0))))))))</f>
        <v>38702</v>
      </c>
      <c r="F33" s="1">
        <f t="shared" si="11"/>
        <v>17647.72</v>
      </c>
      <c r="G33" s="1">
        <f t="shared" si="5"/>
        <v>17735958600</v>
      </c>
      <c r="H33" s="4">
        <f t="shared" si="0"/>
        <v>0.00855020801252329</v>
      </c>
      <c r="I33" s="4">
        <f t="shared" si="1"/>
        <v>0.019103475786440935</v>
      </c>
      <c r="J33" s="4">
        <f t="shared" si="2"/>
        <v>0.017144668279102</v>
      </c>
      <c r="K33" s="3">
        <f t="shared" si="6"/>
        <v>0.8974632925842094</v>
      </c>
      <c r="L33" s="4">
        <f t="shared" si="8"/>
        <v>0.925889689555134</v>
      </c>
      <c r="M33" s="1">
        <f t="shared" si="7"/>
        <v>1298.6055929420372</v>
      </c>
      <c r="N33" s="4">
        <f t="shared" si="9"/>
        <v>0.7237362372224513</v>
      </c>
      <c r="O33" s="4">
        <f t="shared" si="10"/>
        <v>0.925889689555134</v>
      </c>
    </row>
    <row r="34" spans="1:15" ht="12.75">
      <c r="A34" t="s">
        <v>35</v>
      </c>
      <c r="B34">
        <v>660</v>
      </c>
      <c r="C34" s="1">
        <v>157287</v>
      </c>
      <c r="D34" s="1">
        <f t="shared" si="3"/>
        <v>103809420000</v>
      </c>
      <c r="E34" s="2">
        <f>IF(C34&gt;Z!$A$9,((C34-Z!$A$9)*Z!$B$9)+((Z!$A$9-Z!$A$8)*Z!$B$8)+((Z!$A$8-Z!$A$7)*Z!$B$7)+((Z!$A$7-Z!$A$6)*Z!$B$6)+((Z!$A$6-Z!$A$5)*Z!$B$5)+((Z!$A$5-Z!$A$4)*Z!$B$4)+((Z!$A$4-Z!$A$3)*Z!$B$3)+((Z!$A$3-Z!$A$2)*Z!$B$2),IF(C34&gt;Z!$A$8,((C34-Z!$A$8)*Z!$B$8)+((Z!$A$8-Z!$A$7)*Z!$B$7)+((Z!$A$7-Z!$A$6)*Z!$B$6)+((Z!$A$6-Z!$A$5)*Z!$B$5)+((Z!$A$5-Z!$A$4)*Z!$B$4)+((Z!$A$4-Z!$A$3)*Z!$B$3)+((Z!$A$3-Z!$A$2)*Z!$B$2),IF(C34&gt;Z!$A$7,((C34-Z!$A$7)*Z!$B$7)+((Z!$A$7-Z!$A$6)*Z!$B$6)+((Z!$A$6-Z!$A$5)*Z!$B$5)+((Z!$A$5-Z!$A$4)*Z!$B$4)+((Z!$A$4-Z!$A$3)*Z!$B$3)+((Z!$A$3-Z!$A$2)*Z!$B$2),IF(C34&gt;Z!$A$6,((C34-Z!$A$6)*Z!$B$6)+((Z!$A$6-Z!$A$5)*Z!$B$5)+((Z!$A$5-Z!$A$4)*Z!$B$4)+((Z!$A$4-Z!$A$3)*Z!$B$3)+((Z!$A$3-Z!$A$2)*Z!$B$2),IF(C34&gt;Z!$A$5,((C34-Z!$A$5)*Z!$B$5)+((Z!$A$5-Z!$A$4)*Z!$B$4)+((Z!$A$4-Z!$A$3)*Z!$B$3)+((Z!$A$3-Z!$A$2)*Z!$B$2),IF(C34&gt;Z!$A$4,((C34-Z!$A$4)*Z!$B$4)+((Z!$A$4-Z!$A$3)*Z!$B$3)+((Z!$A$3-Z!$A$2)*Z!$B$2),IF(C34&gt;Z!$A$3,((C34-Z!$A$3)*Z!$B$3)+((Z!$A$3-Z!$A$2)*Z!$B$2),IF(C34&gt;Z!$A$2,((C34-Z!$A$2)*Z!$B$2),0))))))))</f>
        <v>40864.8</v>
      </c>
      <c r="F34" s="1">
        <f t="shared" si="11"/>
        <v>17804.523</v>
      </c>
      <c r="G34" s="1">
        <f t="shared" si="5"/>
        <v>11750985180.000002</v>
      </c>
      <c r="H34" s="4">
        <f t="shared" si="0"/>
        <v>0.005615061978373504</v>
      </c>
      <c r="I34" s="4">
        <f t="shared" si="1"/>
        <v>0.012992194291739074</v>
      </c>
      <c r="J34" s="4">
        <f t="shared" si="2"/>
        <v>0.01135922491743659</v>
      </c>
      <c r="K34" s="3">
        <f t="shared" si="6"/>
        <v>0.8743115029198117</v>
      </c>
      <c r="L34" s="4">
        <f t="shared" si="8"/>
        <v>0.9315047515335074</v>
      </c>
      <c r="M34" s="1">
        <f t="shared" si="7"/>
        <v>883.1762533924333</v>
      </c>
      <c r="N34" s="4">
        <f t="shared" si="9"/>
        <v>0.7367284315141903</v>
      </c>
      <c r="O34" s="4">
        <f t="shared" si="10"/>
        <v>0.9315047515335074</v>
      </c>
    </row>
    <row r="35" spans="1:15" ht="12.75">
      <c r="A35" t="s">
        <v>36</v>
      </c>
      <c r="B35">
        <v>674</v>
      </c>
      <c r="C35" s="1">
        <v>161968</v>
      </c>
      <c r="D35" s="1">
        <f t="shared" si="3"/>
        <v>109166432000</v>
      </c>
      <c r="E35" s="2">
        <f>IF(C35&gt;Z!$A$9,((C35-Z!$A$9)*Z!$B$9)+((Z!$A$9-Z!$A$8)*Z!$B$8)+((Z!$A$8-Z!$A$7)*Z!$B$7)+((Z!$A$7-Z!$A$6)*Z!$B$6)+((Z!$A$6-Z!$A$5)*Z!$B$5)+((Z!$A$5-Z!$A$4)*Z!$B$4)+((Z!$A$4-Z!$A$3)*Z!$B$3)+((Z!$A$3-Z!$A$2)*Z!$B$2),IF(C35&gt;Z!$A$8,((C35-Z!$A$8)*Z!$B$8)+((Z!$A$8-Z!$A$7)*Z!$B$7)+((Z!$A$7-Z!$A$6)*Z!$B$6)+((Z!$A$6-Z!$A$5)*Z!$B$5)+((Z!$A$5-Z!$A$4)*Z!$B$4)+((Z!$A$4-Z!$A$3)*Z!$B$3)+((Z!$A$3-Z!$A$2)*Z!$B$2),IF(C35&gt;Z!$A$7,((C35-Z!$A$7)*Z!$B$7)+((Z!$A$7-Z!$A$6)*Z!$B$6)+((Z!$A$6-Z!$A$5)*Z!$B$5)+((Z!$A$5-Z!$A$4)*Z!$B$4)+((Z!$A$4-Z!$A$3)*Z!$B$3)+((Z!$A$3-Z!$A$2)*Z!$B$2),IF(C35&gt;Z!$A$6,((C35-Z!$A$6)*Z!$B$6)+((Z!$A$6-Z!$A$5)*Z!$B$5)+((Z!$A$5-Z!$A$4)*Z!$B$4)+((Z!$A$4-Z!$A$3)*Z!$B$3)+((Z!$A$3-Z!$A$2)*Z!$B$2),IF(C35&gt;Z!$A$5,((C35-Z!$A$5)*Z!$B$5)+((Z!$A$5-Z!$A$4)*Z!$B$4)+((Z!$A$4-Z!$A$3)*Z!$B$3)+((Z!$A$3-Z!$A$2)*Z!$B$2),IF(C35&gt;Z!$A$4,((C35-Z!$A$4)*Z!$B$4)+((Z!$A$4-Z!$A$3)*Z!$B$3)+((Z!$A$3-Z!$A$2)*Z!$B$2),IF(C35&gt;Z!$A$3,((C35-Z!$A$3)*Z!$B$3)+((Z!$A$3-Z!$A$2)*Z!$B$2),IF(C35&gt;Z!$A$2,((C35-Z!$A$2)*Z!$B$2),0))))))))</f>
        <v>42737.2</v>
      </c>
      <c r="F35" s="1">
        <f t="shared" si="11"/>
        <v>17940.272</v>
      </c>
      <c r="G35" s="1">
        <f t="shared" si="5"/>
        <v>12091743328</v>
      </c>
      <c r="H35" s="4">
        <f t="shared" si="0"/>
        <v>0.005734169353672335</v>
      </c>
      <c r="I35" s="4">
        <f t="shared" si="1"/>
        <v>0.013662647326995198</v>
      </c>
      <c r="J35" s="4">
        <f t="shared" si="2"/>
        <v>0.011688622698668504</v>
      </c>
      <c r="K35" s="3">
        <f t="shared" si="6"/>
        <v>0.8555166812784271</v>
      </c>
      <c r="L35" s="4">
        <f t="shared" si="8"/>
        <v>0.9372389208871797</v>
      </c>
      <c r="M35" s="1">
        <f t="shared" si="7"/>
        <v>928.7519418756008</v>
      </c>
      <c r="N35" s="4">
        <f t="shared" si="9"/>
        <v>0.7503910788411855</v>
      </c>
      <c r="O35" s="4">
        <f t="shared" si="10"/>
        <v>0.9372389208871797</v>
      </c>
    </row>
    <row r="36" spans="1:15" ht="12.75">
      <c r="A36" t="s">
        <v>37</v>
      </c>
      <c r="B36">
        <v>497</v>
      </c>
      <c r="C36" s="1">
        <v>167191</v>
      </c>
      <c r="D36" s="1">
        <f t="shared" si="3"/>
        <v>83093927000</v>
      </c>
      <c r="E36" s="2">
        <f>IF(C36&gt;Z!$A$9,((C36-Z!$A$9)*Z!$B$9)+((Z!$A$9-Z!$A$8)*Z!$B$8)+((Z!$A$8-Z!$A$7)*Z!$B$7)+((Z!$A$7-Z!$A$6)*Z!$B$6)+((Z!$A$6-Z!$A$5)*Z!$B$5)+((Z!$A$5-Z!$A$4)*Z!$B$4)+((Z!$A$4-Z!$A$3)*Z!$B$3)+((Z!$A$3-Z!$A$2)*Z!$B$2),IF(C36&gt;Z!$A$8,((C36-Z!$A$8)*Z!$B$8)+((Z!$A$8-Z!$A$7)*Z!$B$7)+((Z!$A$7-Z!$A$6)*Z!$B$6)+((Z!$A$6-Z!$A$5)*Z!$B$5)+((Z!$A$5-Z!$A$4)*Z!$B$4)+((Z!$A$4-Z!$A$3)*Z!$B$3)+((Z!$A$3-Z!$A$2)*Z!$B$2),IF(C36&gt;Z!$A$7,((C36-Z!$A$7)*Z!$B$7)+((Z!$A$7-Z!$A$6)*Z!$B$6)+((Z!$A$6-Z!$A$5)*Z!$B$5)+((Z!$A$5-Z!$A$4)*Z!$B$4)+((Z!$A$4-Z!$A$3)*Z!$B$3)+((Z!$A$3-Z!$A$2)*Z!$B$2),IF(C36&gt;Z!$A$6,((C36-Z!$A$6)*Z!$B$6)+((Z!$A$6-Z!$A$5)*Z!$B$5)+((Z!$A$5-Z!$A$4)*Z!$B$4)+((Z!$A$4-Z!$A$3)*Z!$B$3)+((Z!$A$3-Z!$A$2)*Z!$B$2),IF(C36&gt;Z!$A$5,((C36-Z!$A$5)*Z!$B$5)+((Z!$A$5-Z!$A$4)*Z!$B$4)+((Z!$A$4-Z!$A$3)*Z!$B$3)+((Z!$A$3-Z!$A$2)*Z!$B$2),IF(C36&gt;Z!$A$4,((C36-Z!$A$4)*Z!$B$4)+((Z!$A$4-Z!$A$3)*Z!$B$3)+((Z!$A$3-Z!$A$2)*Z!$B$2),IF(C36&gt;Z!$A$3,((C36-Z!$A$3)*Z!$B$3)+((Z!$A$3-Z!$A$2)*Z!$B$2),IF(C36&gt;Z!$A$2,((C36-Z!$A$2)*Z!$B$2),0))))))))</f>
        <v>44826.4</v>
      </c>
      <c r="F36" s="1">
        <f t="shared" si="11"/>
        <v>18091.739</v>
      </c>
      <c r="G36" s="1">
        <f t="shared" si="5"/>
        <v>8991594283</v>
      </c>
      <c r="H36" s="4">
        <f t="shared" si="0"/>
        <v>0.004228311823108532</v>
      </c>
      <c r="I36" s="4">
        <f t="shared" si="1"/>
        <v>0.010399561466074883</v>
      </c>
      <c r="J36" s="4">
        <f t="shared" si="2"/>
        <v>0.008691827983986442</v>
      </c>
      <c r="K36" s="3">
        <f t="shared" si="6"/>
        <v>0.8357879332066689</v>
      </c>
      <c r="L36" s="4">
        <f t="shared" si="8"/>
        <v>0.9414672327102883</v>
      </c>
      <c r="M36" s="1">
        <f t="shared" si="7"/>
        <v>706.9356820173385</v>
      </c>
      <c r="N36" s="4">
        <f t="shared" si="9"/>
        <v>0.7607906403072604</v>
      </c>
      <c r="O36" s="4">
        <f t="shared" si="10"/>
        <v>0.9414672327102883</v>
      </c>
    </row>
    <row r="37" spans="1:15" ht="12.75">
      <c r="A37" t="s">
        <v>38</v>
      </c>
      <c r="B37">
        <v>518</v>
      </c>
      <c r="C37" s="1">
        <v>172218</v>
      </c>
      <c r="D37" s="1">
        <f t="shared" si="3"/>
        <v>89208924000</v>
      </c>
      <c r="E37" s="2">
        <f>IF(C37&gt;Z!$A$9,((C37-Z!$A$9)*Z!$B$9)+((Z!$A$9-Z!$A$8)*Z!$B$8)+((Z!$A$8-Z!$A$7)*Z!$B$7)+((Z!$A$7-Z!$A$6)*Z!$B$6)+((Z!$A$6-Z!$A$5)*Z!$B$5)+((Z!$A$5-Z!$A$4)*Z!$B$4)+((Z!$A$4-Z!$A$3)*Z!$B$3)+((Z!$A$3-Z!$A$2)*Z!$B$2),IF(C37&gt;Z!$A$8,((C37-Z!$A$8)*Z!$B$8)+((Z!$A$8-Z!$A$7)*Z!$B$7)+((Z!$A$7-Z!$A$6)*Z!$B$6)+((Z!$A$6-Z!$A$5)*Z!$B$5)+((Z!$A$5-Z!$A$4)*Z!$B$4)+((Z!$A$4-Z!$A$3)*Z!$B$3)+((Z!$A$3-Z!$A$2)*Z!$B$2),IF(C37&gt;Z!$A$7,((C37-Z!$A$7)*Z!$B$7)+((Z!$A$7-Z!$A$6)*Z!$B$6)+((Z!$A$6-Z!$A$5)*Z!$B$5)+((Z!$A$5-Z!$A$4)*Z!$B$4)+((Z!$A$4-Z!$A$3)*Z!$B$3)+((Z!$A$3-Z!$A$2)*Z!$B$2),IF(C37&gt;Z!$A$6,((C37-Z!$A$6)*Z!$B$6)+((Z!$A$6-Z!$A$5)*Z!$B$5)+((Z!$A$5-Z!$A$4)*Z!$B$4)+((Z!$A$4-Z!$A$3)*Z!$B$3)+((Z!$A$3-Z!$A$2)*Z!$B$2),IF(C37&gt;Z!$A$5,((C37-Z!$A$5)*Z!$B$5)+((Z!$A$5-Z!$A$4)*Z!$B$4)+((Z!$A$4-Z!$A$3)*Z!$B$3)+((Z!$A$3-Z!$A$2)*Z!$B$2),IF(C37&gt;Z!$A$4,((C37-Z!$A$4)*Z!$B$4)+((Z!$A$4-Z!$A$3)*Z!$B$3)+((Z!$A$3-Z!$A$2)*Z!$B$2),IF(C37&gt;Z!$A$3,((C37-Z!$A$3)*Z!$B$3)+((Z!$A$3-Z!$A$2)*Z!$B$2),IF(C37&gt;Z!$A$2,((C37-Z!$A$2)*Z!$B$2),0))))))))</f>
        <v>46837.2</v>
      </c>
      <c r="F37" s="1">
        <f t="shared" si="11"/>
        <v>18237.522</v>
      </c>
      <c r="G37" s="1">
        <f t="shared" si="5"/>
        <v>9447036396</v>
      </c>
      <c r="H37" s="4">
        <f t="shared" si="0"/>
        <v>0.00440697288605678</v>
      </c>
      <c r="I37" s="4">
        <f t="shared" si="1"/>
        <v>0.011164879576101908</v>
      </c>
      <c r="J37" s="4">
        <f t="shared" si="2"/>
        <v>0.009132086338430183</v>
      </c>
      <c r="K37" s="3">
        <f t="shared" si="6"/>
        <v>0.8179296763735043</v>
      </c>
      <c r="L37" s="4">
        <f t="shared" si="8"/>
        <v>0.945874205596345</v>
      </c>
      <c r="M37" s="1">
        <f t="shared" si="7"/>
        <v>758.9600564909266</v>
      </c>
      <c r="N37" s="4">
        <f t="shared" si="9"/>
        <v>0.7719555198833623</v>
      </c>
      <c r="O37" s="4">
        <f t="shared" si="10"/>
        <v>0.945874205596345</v>
      </c>
    </row>
    <row r="38" spans="1:15" ht="12.75">
      <c r="A38" t="s">
        <v>39</v>
      </c>
      <c r="B38">
        <v>445</v>
      </c>
      <c r="C38" s="1">
        <v>177100</v>
      </c>
      <c r="D38" s="1">
        <f t="shared" si="3"/>
        <v>78809500000</v>
      </c>
      <c r="E38" s="2">
        <f>IF(C38&gt;Z!$A$9,((C38-Z!$A$9)*Z!$B$9)+((Z!$A$9-Z!$A$8)*Z!$B$8)+((Z!$A$8-Z!$A$7)*Z!$B$7)+((Z!$A$7-Z!$A$6)*Z!$B$6)+((Z!$A$6-Z!$A$5)*Z!$B$5)+((Z!$A$5-Z!$A$4)*Z!$B$4)+((Z!$A$4-Z!$A$3)*Z!$B$3)+((Z!$A$3-Z!$A$2)*Z!$B$2),IF(C38&gt;Z!$A$8,((C38-Z!$A$8)*Z!$B$8)+((Z!$A$8-Z!$A$7)*Z!$B$7)+((Z!$A$7-Z!$A$6)*Z!$B$6)+((Z!$A$6-Z!$A$5)*Z!$B$5)+((Z!$A$5-Z!$A$4)*Z!$B$4)+((Z!$A$4-Z!$A$3)*Z!$B$3)+((Z!$A$3-Z!$A$2)*Z!$B$2),IF(C38&gt;Z!$A$7,((C38-Z!$A$7)*Z!$B$7)+((Z!$A$7-Z!$A$6)*Z!$B$6)+((Z!$A$6-Z!$A$5)*Z!$B$5)+((Z!$A$5-Z!$A$4)*Z!$B$4)+((Z!$A$4-Z!$A$3)*Z!$B$3)+((Z!$A$3-Z!$A$2)*Z!$B$2),IF(C38&gt;Z!$A$6,((C38-Z!$A$6)*Z!$B$6)+((Z!$A$6-Z!$A$5)*Z!$B$5)+((Z!$A$5-Z!$A$4)*Z!$B$4)+((Z!$A$4-Z!$A$3)*Z!$B$3)+((Z!$A$3-Z!$A$2)*Z!$B$2),IF(C38&gt;Z!$A$5,((C38-Z!$A$5)*Z!$B$5)+((Z!$A$5-Z!$A$4)*Z!$B$4)+((Z!$A$4-Z!$A$3)*Z!$B$3)+((Z!$A$3-Z!$A$2)*Z!$B$2),IF(C38&gt;Z!$A$4,((C38-Z!$A$4)*Z!$B$4)+((Z!$A$4-Z!$A$3)*Z!$B$3)+((Z!$A$3-Z!$A$2)*Z!$B$2),IF(C38&gt;Z!$A$3,((C38-Z!$A$3)*Z!$B$3)+((Z!$A$3-Z!$A$2)*Z!$B$2),IF(C38&gt;Z!$A$2,((C38-Z!$A$2)*Z!$B$2),0))))))))</f>
        <v>48790</v>
      </c>
      <c r="F38" s="1">
        <f t="shared" si="11"/>
        <v>18379.100000000002</v>
      </c>
      <c r="G38" s="1">
        <f t="shared" si="5"/>
        <v>8178699500.000001</v>
      </c>
      <c r="H38" s="4">
        <f t="shared" si="0"/>
        <v>0.0037859130005700138</v>
      </c>
      <c r="I38" s="4">
        <f t="shared" si="1"/>
        <v>0.009863347045333752</v>
      </c>
      <c r="J38" s="4">
        <f t="shared" si="2"/>
        <v>0.007906033896693773</v>
      </c>
      <c r="K38" s="3">
        <f t="shared" si="6"/>
        <v>0.8015569015625417</v>
      </c>
      <c r="L38" s="4">
        <f t="shared" si="8"/>
        <v>0.949660118596915</v>
      </c>
      <c r="M38" s="1">
        <f t="shared" si="7"/>
        <v>670.4851924009495</v>
      </c>
      <c r="N38" s="4">
        <f t="shared" si="9"/>
        <v>0.7818188669286961</v>
      </c>
      <c r="O38" s="4">
        <f t="shared" si="10"/>
        <v>0.949660118596915</v>
      </c>
    </row>
    <row r="39" spans="1:15" ht="12.75">
      <c r="A39" t="s">
        <v>40</v>
      </c>
      <c r="B39">
        <v>472</v>
      </c>
      <c r="C39" s="1">
        <v>182076</v>
      </c>
      <c r="D39" s="1">
        <f t="shared" si="3"/>
        <v>85939872000</v>
      </c>
      <c r="E39" s="2">
        <f>IF(C39&gt;Z!$A$9,((C39-Z!$A$9)*Z!$B$9)+((Z!$A$9-Z!$A$8)*Z!$B$8)+((Z!$A$8-Z!$A$7)*Z!$B$7)+((Z!$A$7-Z!$A$6)*Z!$B$6)+((Z!$A$6-Z!$A$5)*Z!$B$5)+((Z!$A$5-Z!$A$4)*Z!$B$4)+((Z!$A$4-Z!$A$3)*Z!$B$3)+((Z!$A$3-Z!$A$2)*Z!$B$2),IF(C39&gt;Z!$A$8,((C39-Z!$A$8)*Z!$B$8)+((Z!$A$8-Z!$A$7)*Z!$B$7)+((Z!$A$7-Z!$A$6)*Z!$B$6)+((Z!$A$6-Z!$A$5)*Z!$B$5)+((Z!$A$5-Z!$A$4)*Z!$B$4)+((Z!$A$4-Z!$A$3)*Z!$B$3)+((Z!$A$3-Z!$A$2)*Z!$B$2),IF(C39&gt;Z!$A$7,((C39-Z!$A$7)*Z!$B$7)+((Z!$A$7-Z!$A$6)*Z!$B$6)+((Z!$A$6-Z!$A$5)*Z!$B$5)+((Z!$A$5-Z!$A$4)*Z!$B$4)+((Z!$A$4-Z!$A$3)*Z!$B$3)+((Z!$A$3-Z!$A$2)*Z!$B$2),IF(C39&gt;Z!$A$6,((C39-Z!$A$6)*Z!$B$6)+((Z!$A$6-Z!$A$5)*Z!$B$5)+((Z!$A$5-Z!$A$4)*Z!$B$4)+((Z!$A$4-Z!$A$3)*Z!$B$3)+((Z!$A$3-Z!$A$2)*Z!$B$2),IF(C39&gt;Z!$A$5,((C39-Z!$A$5)*Z!$B$5)+((Z!$A$5-Z!$A$4)*Z!$B$4)+((Z!$A$4-Z!$A$3)*Z!$B$3)+((Z!$A$3-Z!$A$2)*Z!$B$2),IF(C39&gt;Z!$A$4,((C39-Z!$A$4)*Z!$B$4)+((Z!$A$4-Z!$A$3)*Z!$B$3)+((Z!$A$3-Z!$A$2)*Z!$B$2),IF(C39&gt;Z!$A$3,((C39-Z!$A$3)*Z!$B$3)+((Z!$A$3-Z!$A$2)*Z!$B$2),IF(C39&gt;Z!$A$2,((C39-Z!$A$2)*Z!$B$2),0))))))))</f>
        <v>50780.4</v>
      </c>
      <c r="F39" s="1">
        <f t="shared" si="11"/>
        <v>18523.404000000002</v>
      </c>
      <c r="G39" s="1">
        <f t="shared" si="5"/>
        <v>8743046688.000002</v>
      </c>
      <c r="H39" s="4">
        <f t="shared" si="0"/>
        <v>0.004015620081503475</v>
      </c>
      <c r="I39" s="4">
        <f t="shared" si="1"/>
        <v>0.01075574369292485</v>
      </c>
      <c r="J39" s="4">
        <f t="shared" si="2"/>
        <v>0.008451566593894814</v>
      </c>
      <c r="K39" s="3">
        <f t="shared" si="6"/>
        <v>0.7857724054408504</v>
      </c>
      <c r="L39" s="4">
        <f t="shared" si="8"/>
        <v>0.9536757386784185</v>
      </c>
      <c r="M39" s="1">
        <f t="shared" si="7"/>
        <v>731.1480419598267</v>
      </c>
      <c r="N39" s="4">
        <f t="shared" si="9"/>
        <v>0.7925746106216209</v>
      </c>
      <c r="O39" s="4">
        <f t="shared" si="10"/>
        <v>0.9536757386784185</v>
      </c>
    </row>
    <row r="40" spans="1:15" ht="12.75">
      <c r="A40" t="s">
        <v>41</v>
      </c>
      <c r="B40">
        <v>351</v>
      </c>
      <c r="C40" s="1">
        <v>186991</v>
      </c>
      <c r="D40" s="1">
        <f t="shared" si="3"/>
        <v>65633841000</v>
      </c>
      <c r="E40" s="2">
        <f>IF(C40&gt;Z!$A$9,((C40-Z!$A$9)*Z!$B$9)+((Z!$A$9-Z!$A$8)*Z!$B$8)+((Z!$A$8-Z!$A$7)*Z!$B$7)+((Z!$A$7-Z!$A$6)*Z!$B$6)+((Z!$A$6-Z!$A$5)*Z!$B$5)+((Z!$A$5-Z!$A$4)*Z!$B$4)+((Z!$A$4-Z!$A$3)*Z!$B$3)+((Z!$A$3-Z!$A$2)*Z!$B$2),IF(C40&gt;Z!$A$8,((C40-Z!$A$8)*Z!$B$8)+((Z!$A$8-Z!$A$7)*Z!$B$7)+((Z!$A$7-Z!$A$6)*Z!$B$6)+((Z!$A$6-Z!$A$5)*Z!$B$5)+((Z!$A$5-Z!$A$4)*Z!$B$4)+((Z!$A$4-Z!$A$3)*Z!$B$3)+((Z!$A$3-Z!$A$2)*Z!$B$2),IF(C40&gt;Z!$A$7,((C40-Z!$A$7)*Z!$B$7)+((Z!$A$7-Z!$A$6)*Z!$B$6)+((Z!$A$6-Z!$A$5)*Z!$B$5)+((Z!$A$5-Z!$A$4)*Z!$B$4)+((Z!$A$4-Z!$A$3)*Z!$B$3)+((Z!$A$3-Z!$A$2)*Z!$B$2),IF(C40&gt;Z!$A$6,((C40-Z!$A$6)*Z!$B$6)+((Z!$A$6-Z!$A$5)*Z!$B$5)+((Z!$A$5-Z!$A$4)*Z!$B$4)+((Z!$A$4-Z!$A$3)*Z!$B$3)+((Z!$A$3-Z!$A$2)*Z!$B$2),IF(C40&gt;Z!$A$5,((C40-Z!$A$5)*Z!$B$5)+((Z!$A$5-Z!$A$4)*Z!$B$4)+((Z!$A$4-Z!$A$3)*Z!$B$3)+((Z!$A$3-Z!$A$2)*Z!$B$2),IF(C40&gt;Z!$A$4,((C40-Z!$A$4)*Z!$B$4)+((Z!$A$4-Z!$A$3)*Z!$B$3)+((Z!$A$3-Z!$A$2)*Z!$B$2),IF(C40&gt;Z!$A$3,((C40-Z!$A$3)*Z!$B$3)+((Z!$A$3-Z!$A$2)*Z!$B$2),IF(C40&gt;Z!$A$2,((C40-Z!$A$2)*Z!$B$2),0))))))))</f>
        <v>52746.4</v>
      </c>
      <c r="F40" s="1">
        <f t="shared" si="11"/>
        <v>18665.939000000002</v>
      </c>
      <c r="G40" s="1">
        <f t="shared" si="5"/>
        <v>6551744589.000001</v>
      </c>
      <c r="H40" s="4">
        <f t="shared" si="0"/>
        <v>0.002986192052135</v>
      </c>
      <c r="I40" s="4">
        <f t="shared" si="1"/>
        <v>0.008214356793295926</v>
      </c>
      <c r="J40" s="4">
        <f t="shared" si="2"/>
        <v>0.00633331922796699</v>
      </c>
      <c r="K40" s="3">
        <f t="shared" si="6"/>
        <v>0.7710061039880653</v>
      </c>
      <c r="L40" s="4">
        <f t="shared" si="8"/>
        <v>0.9566619307305535</v>
      </c>
      <c r="M40" s="1">
        <f t="shared" si="7"/>
        <v>558.3910380207758</v>
      </c>
      <c r="N40" s="4">
        <f t="shared" si="9"/>
        <v>0.8007889674149169</v>
      </c>
      <c r="O40" s="4">
        <f t="shared" si="10"/>
        <v>0.9566619307305535</v>
      </c>
    </row>
    <row r="41" spans="1:15" ht="12.75">
      <c r="A41" t="s">
        <v>42</v>
      </c>
      <c r="B41">
        <v>318</v>
      </c>
      <c r="C41" s="1">
        <v>192037</v>
      </c>
      <c r="D41" s="1">
        <f t="shared" si="3"/>
        <v>61067766000</v>
      </c>
      <c r="E41" s="2">
        <f>IF(C41&gt;Z!$A$9,((C41-Z!$A$9)*Z!$B$9)+((Z!$A$9-Z!$A$8)*Z!$B$8)+((Z!$A$8-Z!$A$7)*Z!$B$7)+((Z!$A$7-Z!$A$6)*Z!$B$6)+((Z!$A$6-Z!$A$5)*Z!$B$5)+((Z!$A$5-Z!$A$4)*Z!$B$4)+((Z!$A$4-Z!$A$3)*Z!$B$3)+((Z!$A$3-Z!$A$2)*Z!$B$2),IF(C41&gt;Z!$A$8,((C41-Z!$A$8)*Z!$B$8)+((Z!$A$8-Z!$A$7)*Z!$B$7)+((Z!$A$7-Z!$A$6)*Z!$B$6)+((Z!$A$6-Z!$A$5)*Z!$B$5)+((Z!$A$5-Z!$A$4)*Z!$B$4)+((Z!$A$4-Z!$A$3)*Z!$B$3)+((Z!$A$3-Z!$A$2)*Z!$B$2),IF(C41&gt;Z!$A$7,((C41-Z!$A$7)*Z!$B$7)+((Z!$A$7-Z!$A$6)*Z!$B$6)+((Z!$A$6-Z!$A$5)*Z!$B$5)+((Z!$A$5-Z!$A$4)*Z!$B$4)+((Z!$A$4-Z!$A$3)*Z!$B$3)+((Z!$A$3-Z!$A$2)*Z!$B$2),IF(C41&gt;Z!$A$6,((C41-Z!$A$6)*Z!$B$6)+((Z!$A$6-Z!$A$5)*Z!$B$5)+((Z!$A$5-Z!$A$4)*Z!$B$4)+((Z!$A$4-Z!$A$3)*Z!$B$3)+((Z!$A$3-Z!$A$2)*Z!$B$2),IF(C41&gt;Z!$A$5,((C41-Z!$A$5)*Z!$B$5)+((Z!$A$5-Z!$A$4)*Z!$B$4)+((Z!$A$4-Z!$A$3)*Z!$B$3)+((Z!$A$3-Z!$A$2)*Z!$B$2),IF(C41&gt;Z!$A$4,((C41-Z!$A$4)*Z!$B$4)+((Z!$A$4-Z!$A$3)*Z!$B$3)+((Z!$A$3-Z!$A$2)*Z!$B$2),IF(C41&gt;Z!$A$3,((C41-Z!$A$3)*Z!$B$3)+((Z!$A$3-Z!$A$2)*Z!$B$2),IF(C41&gt;Z!$A$2,((C41-Z!$A$2)*Z!$B$2),0))))))))</f>
        <v>54764.8</v>
      </c>
      <c r="F41" s="1">
        <f t="shared" si="11"/>
        <v>18812.273</v>
      </c>
      <c r="G41" s="1">
        <f t="shared" si="5"/>
        <v>5982302814</v>
      </c>
      <c r="H41" s="4">
        <f t="shared" si="0"/>
        <v>0.0027054389532163246</v>
      </c>
      <c r="I41" s="4">
        <f t="shared" si="1"/>
        <v>0.007642892916986315</v>
      </c>
      <c r="J41" s="4">
        <f t="shared" si="2"/>
        <v>0.00578286178967335</v>
      </c>
      <c r="K41" s="3">
        <f t="shared" si="6"/>
        <v>0.75663258042265</v>
      </c>
      <c r="L41" s="4">
        <f t="shared" si="8"/>
        <v>0.9593673696837698</v>
      </c>
      <c r="M41" s="1">
        <f t="shared" si="7"/>
        <v>519.5443802588034</v>
      </c>
      <c r="N41" s="4">
        <f t="shared" si="9"/>
        <v>0.8084318603319032</v>
      </c>
      <c r="O41" s="4">
        <f t="shared" si="10"/>
        <v>0.9593673696837698</v>
      </c>
    </row>
    <row r="42" spans="1:15" ht="12.75">
      <c r="A42" t="s">
        <v>43</v>
      </c>
      <c r="B42">
        <v>269</v>
      </c>
      <c r="C42" s="1">
        <v>197148</v>
      </c>
      <c r="D42" s="1">
        <f t="shared" si="3"/>
        <v>53032812000</v>
      </c>
      <c r="E42" s="2">
        <f>IF(C42&gt;Z!$A$9,((C42-Z!$A$9)*Z!$B$9)+((Z!$A$9-Z!$A$8)*Z!$B$8)+((Z!$A$8-Z!$A$7)*Z!$B$7)+((Z!$A$7-Z!$A$6)*Z!$B$6)+((Z!$A$6-Z!$A$5)*Z!$B$5)+((Z!$A$5-Z!$A$4)*Z!$B$4)+((Z!$A$4-Z!$A$3)*Z!$B$3)+((Z!$A$3-Z!$A$2)*Z!$B$2),IF(C42&gt;Z!$A$8,((C42-Z!$A$8)*Z!$B$8)+((Z!$A$8-Z!$A$7)*Z!$B$7)+((Z!$A$7-Z!$A$6)*Z!$B$6)+((Z!$A$6-Z!$A$5)*Z!$B$5)+((Z!$A$5-Z!$A$4)*Z!$B$4)+((Z!$A$4-Z!$A$3)*Z!$B$3)+((Z!$A$3-Z!$A$2)*Z!$B$2),IF(C42&gt;Z!$A$7,((C42-Z!$A$7)*Z!$B$7)+((Z!$A$7-Z!$A$6)*Z!$B$6)+((Z!$A$6-Z!$A$5)*Z!$B$5)+((Z!$A$5-Z!$A$4)*Z!$B$4)+((Z!$A$4-Z!$A$3)*Z!$B$3)+((Z!$A$3-Z!$A$2)*Z!$B$2),IF(C42&gt;Z!$A$6,((C42-Z!$A$6)*Z!$B$6)+((Z!$A$6-Z!$A$5)*Z!$B$5)+((Z!$A$5-Z!$A$4)*Z!$B$4)+((Z!$A$4-Z!$A$3)*Z!$B$3)+((Z!$A$3-Z!$A$2)*Z!$B$2),IF(C42&gt;Z!$A$5,((C42-Z!$A$5)*Z!$B$5)+((Z!$A$5-Z!$A$4)*Z!$B$4)+((Z!$A$4-Z!$A$3)*Z!$B$3)+((Z!$A$3-Z!$A$2)*Z!$B$2),IF(C42&gt;Z!$A$4,((C42-Z!$A$4)*Z!$B$4)+((Z!$A$4-Z!$A$3)*Z!$B$3)+((Z!$A$3-Z!$A$2)*Z!$B$2),IF(C42&gt;Z!$A$3,((C42-Z!$A$3)*Z!$B$3)+((Z!$A$3-Z!$A$2)*Z!$B$2),IF(C42&gt;Z!$A$2,((C42-Z!$A$2)*Z!$B$2),0))))))))</f>
        <v>56809.2</v>
      </c>
      <c r="F42" s="1">
        <f t="shared" si="11"/>
        <v>18960.492000000002</v>
      </c>
      <c r="G42" s="1">
        <f t="shared" si="5"/>
        <v>5100372348</v>
      </c>
      <c r="H42" s="4">
        <f t="shared" si="0"/>
        <v>0.002288563139670413</v>
      </c>
      <c r="I42" s="4">
        <f t="shared" si="1"/>
        <v>0.006637283951121888</v>
      </c>
      <c r="J42" s="4">
        <f t="shared" si="2"/>
        <v>0.004930333565751816</v>
      </c>
      <c r="K42" s="3">
        <f t="shared" si="6"/>
        <v>0.7428239626418953</v>
      </c>
      <c r="L42" s="4">
        <f t="shared" si="8"/>
        <v>0.9616559328234402</v>
      </c>
      <c r="M42" s="1">
        <f t="shared" si="7"/>
        <v>451.1856458597425</v>
      </c>
      <c r="N42" s="4">
        <f t="shared" si="9"/>
        <v>0.815069144283025</v>
      </c>
      <c r="O42" s="4">
        <f t="shared" si="10"/>
        <v>0.9616559328234402</v>
      </c>
    </row>
    <row r="43" spans="1:15" ht="12.75">
      <c r="A43" t="s">
        <v>44</v>
      </c>
      <c r="B43">
        <v>2135</v>
      </c>
      <c r="C43" s="1">
        <v>219666</v>
      </c>
      <c r="D43" s="1">
        <f t="shared" si="3"/>
        <v>468986910000</v>
      </c>
      <c r="E43" s="2">
        <f>IF(C43&gt;Z!$A$9,((C43-Z!$A$9)*Z!$B$9)+((Z!$A$9-Z!$A$8)*Z!$B$8)+((Z!$A$8-Z!$A$7)*Z!$B$7)+((Z!$A$7-Z!$A$6)*Z!$B$6)+((Z!$A$6-Z!$A$5)*Z!$B$5)+((Z!$A$5-Z!$A$4)*Z!$B$4)+((Z!$A$4-Z!$A$3)*Z!$B$3)+((Z!$A$3-Z!$A$2)*Z!$B$2),IF(C43&gt;Z!$A$8,((C43-Z!$A$8)*Z!$B$8)+((Z!$A$8-Z!$A$7)*Z!$B$7)+((Z!$A$7-Z!$A$6)*Z!$B$6)+((Z!$A$6-Z!$A$5)*Z!$B$5)+((Z!$A$5-Z!$A$4)*Z!$B$4)+((Z!$A$4-Z!$A$3)*Z!$B$3)+((Z!$A$3-Z!$A$2)*Z!$B$2),IF(C43&gt;Z!$A$7,((C43-Z!$A$7)*Z!$B$7)+((Z!$A$7-Z!$A$6)*Z!$B$6)+((Z!$A$6-Z!$A$5)*Z!$B$5)+((Z!$A$5-Z!$A$4)*Z!$B$4)+((Z!$A$4-Z!$A$3)*Z!$B$3)+((Z!$A$3-Z!$A$2)*Z!$B$2),IF(C43&gt;Z!$A$6,((C43-Z!$A$6)*Z!$B$6)+((Z!$A$6-Z!$A$5)*Z!$B$5)+((Z!$A$5-Z!$A$4)*Z!$B$4)+((Z!$A$4-Z!$A$3)*Z!$B$3)+((Z!$A$3-Z!$A$2)*Z!$B$2),IF(C43&gt;Z!$A$5,((C43-Z!$A$5)*Z!$B$5)+((Z!$A$5-Z!$A$4)*Z!$B$4)+((Z!$A$4-Z!$A$3)*Z!$B$3)+((Z!$A$3-Z!$A$2)*Z!$B$2),IF(C43&gt;Z!$A$4,((C43-Z!$A$4)*Z!$B$4)+((Z!$A$4-Z!$A$3)*Z!$B$3)+((Z!$A$3-Z!$A$2)*Z!$B$2),IF(C43&gt;Z!$A$3,((C43-Z!$A$3)*Z!$B$3)+((Z!$A$3-Z!$A$2)*Z!$B$2),IF(C43&gt;Z!$A$2,((C43-Z!$A$2)*Z!$B$2),0))))))))</f>
        <v>65816.4</v>
      </c>
      <c r="F43" s="1">
        <f t="shared" si="11"/>
        <v>19613.514000000003</v>
      </c>
      <c r="G43" s="1">
        <f t="shared" si="5"/>
        <v>41874852390.00001</v>
      </c>
      <c r="H43" s="4">
        <f t="shared" si="0"/>
        <v>0.018163874733071864</v>
      </c>
      <c r="I43" s="4">
        <f t="shared" si="1"/>
        <v>0.05869572390446211</v>
      </c>
      <c r="J43" s="4">
        <f t="shared" si="2"/>
        <v>0.04047880746986587</v>
      </c>
      <c r="K43" s="3">
        <f t="shared" si="6"/>
        <v>0.6896380992890119</v>
      </c>
      <c r="L43" s="4">
        <f t="shared" si="8"/>
        <v>0.9798198075565121</v>
      </c>
      <c r="M43" s="1">
        <f t="shared" si="7"/>
        <v>3989.985707114964</v>
      </c>
      <c r="N43" s="4">
        <f t="shared" si="9"/>
        <v>0.8737648681874871</v>
      </c>
      <c r="O43" s="4">
        <f t="shared" si="10"/>
        <v>0.9798198075565121</v>
      </c>
    </row>
    <row r="44" spans="1:15" ht="12.75">
      <c r="A44" t="s">
        <v>45</v>
      </c>
      <c r="B44">
        <v>2372</v>
      </c>
      <c r="C44" s="1">
        <v>425226</v>
      </c>
      <c r="D44" s="1">
        <f t="shared" si="3"/>
        <v>1008636072000</v>
      </c>
      <c r="E44" s="2">
        <f>IF(C44&gt;Z!$A$9,((C44-Z!$A$9)*Z!$B$9)+((Z!$A$9-Z!$A$8)*Z!$B$8)+((Z!$A$8-Z!$A$7)*Z!$B$7)+((Z!$A$7-Z!$A$6)*Z!$B$6)+((Z!$A$6-Z!$A$5)*Z!$B$5)+((Z!$A$5-Z!$A$4)*Z!$B$4)+((Z!$A$4-Z!$A$3)*Z!$B$3)+((Z!$A$3-Z!$A$2)*Z!$B$2),IF(C44&gt;Z!$A$8,((C44-Z!$A$8)*Z!$B$8)+((Z!$A$8-Z!$A$7)*Z!$B$7)+((Z!$A$7-Z!$A$6)*Z!$B$6)+((Z!$A$6-Z!$A$5)*Z!$B$5)+((Z!$A$5-Z!$A$4)*Z!$B$4)+((Z!$A$4-Z!$A$3)*Z!$B$3)+((Z!$A$3-Z!$A$2)*Z!$B$2),IF(C44&gt;Z!$A$7,((C44-Z!$A$7)*Z!$B$7)+((Z!$A$7-Z!$A$6)*Z!$B$6)+((Z!$A$6-Z!$A$5)*Z!$B$5)+((Z!$A$5-Z!$A$4)*Z!$B$4)+((Z!$A$4-Z!$A$3)*Z!$B$3)+((Z!$A$3-Z!$A$2)*Z!$B$2),IF(C44&gt;Z!$A$6,((C44-Z!$A$6)*Z!$B$6)+((Z!$A$6-Z!$A$5)*Z!$B$5)+((Z!$A$5-Z!$A$4)*Z!$B$4)+((Z!$A$4-Z!$A$3)*Z!$B$3)+((Z!$A$3-Z!$A$2)*Z!$B$2),IF(C44&gt;Z!$A$5,((C44-Z!$A$5)*Z!$B$5)+((Z!$A$5-Z!$A$4)*Z!$B$4)+((Z!$A$4-Z!$A$3)*Z!$B$3)+((Z!$A$3-Z!$A$2)*Z!$B$2),IF(C44&gt;Z!$A$4,((C44-Z!$A$4)*Z!$B$4)+((Z!$A$4-Z!$A$3)*Z!$B$3)+((Z!$A$3-Z!$A$2)*Z!$B$2),IF(C44&gt;Z!$A$3,((C44-Z!$A$3)*Z!$B$3)+((Z!$A$3-Z!$A$2)*Z!$B$2),IF(C44&gt;Z!$A$2,((C44-Z!$A$2)*Z!$B$2),0))))))))</f>
        <v>165563</v>
      </c>
      <c r="F44" s="1">
        <f t="shared" si="11"/>
        <v>25574.754</v>
      </c>
      <c r="G44" s="1">
        <f t="shared" si="5"/>
        <v>60663316488.00001</v>
      </c>
      <c r="H44" s="4">
        <f t="shared" si="0"/>
        <v>0.020180192443487805</v>
      </c>
      <c r="I44" s="4">
        <f t="shared" si="1"/>
        <v>0.126235131812513</v>
      </c>
      <c r="J44" s="4">
        <f t="shared" si="2"/>
        <v>0.05864089228855886</v>
      </c>
      <c r="K44" s="3">
        <f t="shared" si="6"/>
        <v>0.46453702267015107</v>
      </c>
      <c r="L44" s="4">
        <f t="shared" si="8"/>
        <v>0.9999999999999999</v>
      </c>
      <c r="M44" s="1">
        <f t="shared" si="7"/>
        <v>8581.142511974545</v>
      </c>
      <c r="N44" s="4">
        <f t="shared" si="9"/>
        <v>1</v>
      </c>
      <c r="O44" s="4">
        <f t="shared" si="10"/>
        <v>0.9999999999999999</v>
      </c>
    </row>
    <row r="45" spans="1:13" ht="12.75">
      <c r="A45" t="s">
        <v>46</v>
      </c>
      <c r="B45">
        <f>SUM(B3:B44)</f>
        <v>117541</v>
      </c>
      <c r="C45" s="1"/>
      <c r="D45" s="1">
        <f>SUM(D3:D44)</f>
        <v>7990137591000</v>
      </c>
      <c r="E45" s="1"/>
      <c r="G45" s="1">
        <f>SUM(G3:G44)</f>
        <v>1034488291711</v>
      </c>
      <c r="I45" s="4"/>
      <c r="J45" s="4"/>
      <c r="M45" s="1">
        <f>SUM(M3:M44)</f>
        <v>67977.45119575298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</dc:creator>
  <cp:keywords/>
  <dc:description/>
  <cp:lastModifiedBy>Isaac</cp:lastModifiedBy>
  <dcterms:created xsi:type="dcterms:W3CDTF">2011-03-01T02:37:53Z</dcterms:created>
  <dcterms:modified xsi:type="dcterms:W3CDTF">2011-11-05T07:35:13Z</dcterms:modified>
  <cp:category/>
  <cp:version/>
  <cp:contentType/>
  <cp:contentStatus/>
</cp:coreProperties>
</file>