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020" windowHeight="12405" activeTab="1"/>
  </bookViews>
  <sheets>
    <sheet name="Z" sheetId="1" r:id="rId1"/>
    <sheet name="Sheet2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<sst xmlns="http://schemas.openxmlformats.org/spreadsheetml/2006/main" count="105" uniqueCount="61">
  <si>
    <t>Tax Bracket Income</t>
  </si>
  <si>
    <t>Tax Percentage</t>
  </si>
  <si>
    <t>Income</t>
  </si>
  <si>
    <t>Tax</t>
  </si>
  <si>
    <t># of Housholds</t>
  </si>
  <si>
    <t>Mean Income</t>
  </si>
  <si>
    <t>Income for group</t>
  </si>
  <si>
    <t>Household Income Tax</t>
  </si>
  <si>
    <t>Household Tax Contribution</t>
  </si>
  <si>
    <t>Group Tax Contribution</t>
  </si>
  <si>
    <t>% of Population</t>
  </si>
  <si>
    <t>% of Income</t>
  </si>
  <si>
    <t>% of Tax Burden</t>
  </si>
  <si>
    <t>%I to %T</t>
  </si>
  <si>
    <t>(in thousands)</t>
  </si>
  <si>
    <t xml:space="preserve"> Under $5000 </t>
  </si>
  <si>
    <t xml:space="preserve"> $5000 to $9999 </t>
  </si>
  <si>
    <t xml:space="preserve"> $10000 to $14999 </t>
  </si>
  <si>
    <t xml:space="preserve"> $15000 to $19999 </t>
  </si>
  <si>
    <t xml:space="preserve"> $20000 to $24999 </t>
  </si>
  <si>
    <t xml:space="preserve"> $25000 to $29999 </t>
  </si>
  <si>
    <t xml:space="preserve"> $30000 to $34999 </t>
  </si>
  <si>
    <t xml:space="preserve"> $35000 to $39999 </t>
  </si>
  <si>
    <t xml:space="preserve"> $40000 to $44999 </t>
  </si>
  <si>
    <t xml:space="preserve"> $45000 to $49999 </t>
  </si>
  <si>
    <t xml:space="preserve"> $50000 to $54999 </t>
  </si>
  <si>
    <t xml:space="preserve"> $55000 to $59999 </t>
  </si>
  <si>
    <t xml:space="preserve"> $60000 to $64999 </t>
  </si>
  <si>
    <t xml:space="preserve"> $65000 to $69999 </t>
  </si>
  <si>
    <t xml:space="preserve"> $70000 to $74999 </t>
  </si>
  <si>
    <t xml:space="preserve"> $75000 to $79999 </t>
  </si>
  <si>
    <t xml:space="preserve"> $80000 to $84999 </t>
  </si>
  <si>
    <t xml:space="preserve"> $85000 to $89999 </t>
  </si>
  <si>
    <t xml:space="preserve"> $90000 to $94999 </t>
  </si>
  <si>
    <t xml:space="preserve"> $95000 to $99999 </t>
  </si>
  <si>
    <t xml:space="preserve"> $100000 to $104999 </t>
  </si>
  <si>
    <t xml:space="preserve"> $105000 to $109999 </t>
  </si>
  <si>
    <t xml:space="preserve"> $110000 to $114999 </t>
  </si>
  <si>
    <t xml:space="preserve"> $115000 to $119999 </t>
  </si>
  <si>
    <t xml:space="preserve"> $120000 to $124999 </t>
  </si>
  <si>
    <t xml:space="preserve"> $125000 to $129999 </t>
  </si>
  <si>
    <t xml:space="preserve"> $130000 to $134999 </t>
  </si>
  <si>
    <t xml:space="preserve"> $135000 to $139999 </t>
  </si>
  <si>
    <t xml:space="preserve"> $140000 to $144999 </t>
  </si>
  <si>
    <t xml:space="preserve"> $145000 to $149999 </t>
  </si>
  <si>
    <t xml:space="preserve"> $150000 to $154999 </t>
  </si>
  <si>
    <t xml:space="preserve"> $155000 to $159999 </t>
  </si>
  <si>
    <t xml:space="preserve"> $160000 to $164999 </t>
  </si>
  <si>
    <t xml:space="preserve"> $165000 to $169999 </t>
  </si>
  <si>
    <t xml:space="preserve"> $170000 to $174999 </t>
  </si>
  <si>
    <t xml:space="preserve"> $175000 to $179999 </t>
  </si>
  <si>
    <t xml:space="preserve"> $180000 to $184999 </t>
  </si>
  <si>
    <t xml:space="preserve"> $185000 to $189999 </t>
  </si>
  <si>
    <t xml:space="preserve"> $190000 to $194999 </t>
  </si>
  <si>
    <t xml:space="preserve"> $195000 to $199999 </t>
  </si>
  <si>
    <t xml:space="preserve"> $200000 to $249999 </t>
  </si>
  <si>
    <t xml:space="preserve"> $250000 and over </t>
  </si>
  <si>
    <t>Total</t>
  </si>
  <si>
    <t>Take Home Pay / Household</t>
  </si>
  <si>
    <t>Taxes as % of Income</t>
  </si>
  <si>
    <t>% of SS Tax and MC tax compared to total tax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</si>
</sst>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0000000000000%"/>
    <numFmt numFmtId="170" formatCode="0.000%"/>
    <numFmt numFmtId="171" formatCode="&quot;$&quot;#,##0.000"/>
  </numFmts>
  <fonts count="4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2"/>
    </font>
    <font>
      <sz val="16.7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164" fontId="0" fillId="0" borderId="0" xfId="0" applyNumberFormat="1" applyAlignment="1">
      <alignment/>
    </xf>
    <xf numFmtId="170" fontId="0" fillId="0" borderId="0" xfId="0" applyNumberFormat="1" applyAlignment="1">
      <alignment/>
    </xf>
    <xf numFmtId="10" fontId="0" fillId="0" borderId="0" xfId="0" applyNumberFormat="1" applyAlignment="1">
      <alignment/>
    </xf>
    <xf numFmtId="164" fontId="2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164" fontId="0" fillId="0" borderId="0" xfId="0" applyNumberFormat="1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latin typeface="Arial"/>
                <a:ea typeface="Arial"/>
                <a:cs typeface="Arial"/>
              </a:rPr>
              <a:t>Percent of Income by Group Relative to Total National Income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95"/>
          <c:y val="0.13625"/>
          <c:w val="0.966"/>
          <c:h val="0.84375"/>
        </c:manualLayout>
      </c:layout>
      <c:lineChart>
        <c:grouping val="standard"/>
        <c:varyColors val="0"/>
        <c:ser>
          <c:idx val="0"/>
          <c:order val="0"/>
          <c:tx>
            <c:strRef>
              <c:f>Sheet2!$I$1</c:f>
              <c:strCache>
                <c:ptCount val="1"/>
                <c:pt idx="0">
                  <c:v>% of Income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Sheet2!$A$2:$A$44</c:f>
              <c:strCache>
                <c:ptCount val="43"/>
                <c:pt idx="1">
                  <c:v> Under $5000 </c:v>
                </c:pt>
                <c:pt idx="2">
                  <c:v> $5000 to $9999 </c:v>
                </c:pt>
                <c:pt idx="3">
                  <c:v> $10000 to $14999 </c:v>
                </c:pt>
                <c:pt idx="4">
                  <c:v> $15000 to $19999 </c:v>
                </c:pt>
                <c:pt idx="5">
                  <c:v> $20000 to $24999 </c:v>
                </c:pt>
                <c:pt idx="6">
                  <c:v> $25000 to $29999 </c:v>
                </c:pt>
                <c:pt idx="7">
                  <c:v> $30000 to $34999 </c:v>
                </c:pt>
                <c:pt idx="8">
                  <c:v> $35000 to $39999 </c:v>
                </c:pt>
                <c:pt idx="9">
                  <c:v> $40000 to $44999 </c:v>
                </c:pt>
                <c:pt idx="10">
                  <c:v> $45000 to $49999 </c:v>
                </c:pt>
                <c:pt idx="11">
                  <c:v> $50000 to $54999 </c:v>
                </c:pt>
                <c:pt idx="12">
                  <c:v> $55000 to $59999 </c:v>
                </c:pt>
                <c:pt idx="13">
                  <c:v> $60000 to $64999 </c:v>
                </c:pt>
                <c:pt idx="14">
                  <c:v> $65000 to $69999 </c:v>
                </c:pt>
                <c:pt idx="15">
                  <c:v> $70000 to $74999 </c:v>
                </c:pt>
                <c:pt idx="16">
                  <c:v> $75000 to $79999 </c:v>
                </c:pt>
                <c:pt idx="17">
                  <c:v> $80000 to $84999 </c:v>
                </c:pt>
                <c:pt idx="18">
                  <c:v> $85000 to $89999 </c:v>
                </c:pt>
                <c:pt idx="19">
                  <c:v> $90000 to $94999 </c:v>
                </c:pt>
                <c:pt idx="20">
                  <c:v> $95000 to $99999 </c:v>
                </c:pt>
                <c:pt idx="21">
                  <c:v> $100000 to $104999 </c:v>
                </c:pt>
                <c:pt idx="22">
                  <c:v> $105000 to $109999 </c:v>
                </c:pt>
                <c:pt idx="23">
                  <c:v> $110000 to $114999 </c:v>
                </c:pt>
                <c:pt idx="24">
                  <c:v> $115000 to $119999 </c:v>
                </c:pt>
                <c:pt idx="25">
                  <c:v> $120000 to $124999 </c:v>
                </c:pt>
                <c:pt idx="26">
                  <c:v> $125000 to $129999 </c:v>
                </c:pt>
                <c:pt idx="27">
                  <c:v> $130000 to $134999 </c:v>
                </c:pt>
                <c:pt idx="28">
                  <c:v> $135000 to $139999 </c:v>
                </c:pt>
                <c:pt idx="29">
                  <c:v> $140000 to $144999 </c:v>
                </c:pt>
                <c:pt idx="30">
                  <c:v> $145000 to $149999 </c:v>
                </c:pt>
                <c:pt idx="31">
                  <c:v> $150000 to $154999 </c:v>
                </c:pt>
                <c:pt idx="32">
                  <c:v> $155000 to $159999 </c:v>
                </c:pt>
                <c:pt idx="33">
                  <c:v> $160000 to $164999 </c:v>
                </c:pt>
                <c:pt idx="34">
                  <c:v> $165000 to $169999 </c:v>
                </c:pt>
                <c:pt idx="35">
                  <c:v> $170000 to $174999 </c:v>
                </c:pt>
                <c:pt idx="36">
                  <c:v> $175000 to $179999 </c:v>
                </c:pt>
                <c:pt idx="37">
                  <c:v> $180000 to $184999 </c:v>
                </c:pt>
                <c:pt idx="38">
                  <c:v> $185000 to $189999 </c:v>
                </c:pt>
                <c:pt idx="39">
                  <c:v> $190000 to $194999 </c:v>
                </c:pt>
                <c:pt idx="40">
                  <c:v> $195000 to $199999 </c:v>
                </c:pt>
                <c:pt idx="41">
                  <c:v> $200000 to $249999 </c:v>
                </c:pt>
                <c:pt idx="42">
                  <c:v> $250000 and over </c:v>
                </c:pt>
              </c:strCache>
            </c:strRef>
          </c:cat>
          <c:val>
            <c:numRef>
              <c:f>Sheet2!$I$2:$I$44</c:f>
              <c:numCache>
                <c:ptCount val="43"/>
                <c:pt idx="1">
                  <c:v>0.0005500820167290659</c:v>
                </c:pt>
                <c:pt idx="2">
                  <c:v>0.00477523103519232</c:v>
                </c:pt>
                <c:pt idx="3">
                  <c:v>0.010475846635517594</c:v>
                </c:pt>
                <c:pt idx="4">
                  <c:v>0.01502629443268119</c:v>
                </c:pt>
                <c:pt idx="5">
                  <c:v>0.019761356572614245</c:v>
                </c:pt>
                <c:pt idx="6">
                  <c:v>0.022539359422653026</c:v>
                </c:pt>
                <c:pt idx="7">
                  <c:v>0.025595159992032733</c:v>
                </c:pt>
                <c:pt idx="8">
                  <c:v>0.02807599611960174</c:v>
                </c:pt>
                <c:pt idx="9">
                  <c:v>0.02989306220071073</c:v>
                </c:pt>
                <c:pt idx="10">
                  <c:v>0.028880840332452792</c:v>
                </c:pt>
                <c:pt idx="11">
                  <c:v>0.03344075217189836</c:v>
                </c:pt>
                <c:pt idx="12">
                  <c:v>0.03073081886306656</c:v>
                </c:pt>
                <c:pt idx="13">
                  <c:v>0.03521836849430044</c:v>
                </c:pt>
                <c:pt idx="14">
                  <c:v>0.030201064906793293</c:v>
                </c:pt>
                <c:pt idx="15">
                  <c:v>0.03332957473723183</c:v>
                </c:pt>
                <c:pt idx="16">
                  <c:v>0.03205212689809862</c:v>
                </c:pt>
                <c:pt idx="17">
                  <c:v>0.03101794295497007</c:v>
                </c:pt>
                <c:pt idx="18">
                  <c:v>0.0279490468664196</c:v>
                </c:pt>
                <c:pt idx="19">
                  <c:v>0.028906800461128628</c:v>
                </c:pt>
                <c:pt idx="20">
                  <c:v>0.02588462371824005</c:v>
                </c:pt>
                <c:pt idx="21">
                  <c:v>0.031183360882377074</c:v>
                </c:pt>
                <c:pt idx="22">
                  <c:v>0.02563615227736821</c:v>
                </c:pt>
                <c:pt idx="23">
                  <c:v>0.02383917496171187</c:v>
                </c:pt>
                <c:pt idx="24">
                  <c:v>0.021729937691632423</c:v>
                </c:pt>
                <c:pt idx="25">
                  <c:v>0.02178153980677803</c:v>
                </c:pt>
                <c:pt idx="26">
                  <c:v>0.020558131087132114</c:v>
                </c:pt>
                <c:pt idx="27">
                  <c:v>0.019665937940417128</c:v>
                </c:pt>
                <c:pt idx="28">
                  <c:v>0.015363939431815975</c:v>
                </c:pt>
                <c:pt idx="29">
                  <c:v>0.015893905023994223</c:v>
                </c:pt>
                <c:pt idx="30">
                  <c:v>0.01467633350045023</c:v>
                </c:pt>
                <c:pt idx="31">
                  <c:v>0.019103475786440935</c:v>
                </c:pt>
                <c:pt idx="32">
                  <c:v>0.012992194291739074</c:v>
                </c:pt>
                <c:pt idx="33">
                  <c:v>0.013662647326995198</c:v>
                </c:pt>
                <c:pt idx="34">
                  <c:v>0.010399561466074883</c:v>
                </c:pt>
                <c:pt idx="35">
                  <c:v>0.011164879576101908</c:v>
                </c:pt>
                <c:pt idx="36">
                  <c:v>0.009863347045333752</c:v>
                </c:pt>
                <c:pt idx="37">
                  <c:v>0.01075574369292485</c:v>
                </c:pt>
                <c:pt idx="38">
                  <c:v>0.008214356793295926</c:v>
                </c:pt>
                <c:pt idx="39">
                  <c:v>0.007642892916986315</c:v>
                </c:pt>
                <c:pt idx="40">
                  <c:v>0.006637283951121888</c:v>
                </c:pt>
                <c:pt idx="41">
                  <c:v>0.05869572390446211</c:v>
                </c:pt>
                <c:pt idx="42">
                  <c:v>0.126235131812513</c:v>
                </c:pt>
              </c:numCache>
            </c:numRef>
          </c:val>
          <c:smooth val="0"/>
        </c:ser>
        <c:marker val="1"/>
        <c:axId val="3471960"/>
        <c:axId val="31247641"/>
      </c:lineChart>
      <c:catAx>
        <c:axId val="34719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247641"/>
        <c:crosses val="autoZero"/>
        <c:auto val="1"/>
        <c:lblOffset val="100"/>
        <c:noMultiLvlLbl val="0"/>
      </c:catAx>
      <c:valAx>
        <c:axId val="3124764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7196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49</xdr:row>
      <xdr:rowOff>19050</xdr:rowOff>
    </xdr:from>
    <xdr:to>
      <xdr:col>7</xdr:col>
      <xdr:colOff>542925</xdr:colOff>
      <xdr:row>79</xdr:row>
      <xdr:rowOff>0</xdr:rowOff>
    </xdr:to>
    <xdr:graphicFrame>
      <xdr:nvGraphicFramePr>
        <xdr:cNvPr id="1" name="Chart 1"/>
        <xdr:cNvGraphicFramePr/>
      </xdr:nvGraphicFramePr>
      <xdr:xfrm>
        <a:off x="257175" y="7953375"/>
        <a:ext cx="10020300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odifiedTaxBraket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5"/>
  <sheetViews>
    <sheetView workbookViewId="0" topLeftCell="A1">
      <selection activeCell="B10" sqref="B10"/>
    </sheetView>
  </sheetViews>
  <sheetFormatPr defaultColWidth="9.140625" defaultRowHeight="12.75"/>
  <cols>
    <col min="1" max="1" width="18.00390625" style="0" customWidth="1"/>
    <col min="2" max="2" width="14.421875" style="0" customWidth="1"/>
    <col min="6" max="6" width="15.28125" style="0" customWidth="1"/>
  </cols>
  <sheetData>
    <row r="1" spans="1:17" ht="12.75">
      <c r="A1" s="5" t="s">
        <v>0</v>
      </c>
      <c r="B1" s="5" t="s">
        <v>1</v>
      </c>
      <c r="C1" s="5" t="s">
        <v>2</v>
      </c>
      <c r="D1" s="5">
        <v>219666</v>
      </c>
      <c r="E1" s="5" t="s">
        <v>3</v>
      </c>
      <c r="F1" s="5">
        <f>IF(D1&gt;$A$9,((D1-$A$9)*$B$9)+(($A$9-$A$8)*$B$8)+(($A$8-$A$7)*$B$7)+(($A$7-$A$6)*$B$6)+(($A$6-$A$5)*$B$5)+(($A$5-$A$4)*$B$4)+(($A$4-$A$3)*$B$3)+(($A$3-$A$2)*$B$2),IF(D1&gt;$A$8,((D1-$A$8)*$B$8)+(($A$8-$A$7)*$B$7)+(($A$7-$A$6)*$B$6)+(($A$6-$A$5)*$B$5)+(($A$5-$A$4)*$B$4)+(($A$4-$A$3)*$B$3)+(($A$3-$A$2)*$B$2),IF(D1&gt;$A$7,((D1-$A$7)*$B$7)+(($A$7-$A$6)*$B$6)+(($A$6-$A$5)*$B$5)+(($A$5-$A$4)*$B$4)+(($A$4-$A$3)*$B$3)+(($A$3-$A$2)*$B$2),IF(D1&gt;$A$6,((D1-$A$6)*$B$6)+(($A$6-$A$5)*$B$5)+(($A$5-$A$4)*$B$4)+(($A$4-$A$3)*$B$3)+(($A$3-$A$2)*$B$2),IF(D1&gt;$A$5,((D1-$A$5)*$B$5)+(($A$5-$A$4)*$B$4)+(($A$4-$A$3)*$B$3)+(($A$3-$A$2)*$B$2),IF(D1&gt;$A$4,((D1-$A$4)*$B$4)+(($A$4-$A$3)*$B$3)+(($A$3-$A$2)*$B$2),IF(D1&gt;$A$3,((D1-$A$3)*$B$3)+(($A$3-$A$2)*$B$2),IF(D1&gt;$A$2,((D1-$A$2)*$B$2),0))))))))</f>
        <v>50270.78</v>
      </c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2" spans="1:17" ht="12.75">
      <c r="A2" s="6">
        <v>0</v>
      </c>
      <c r="B2" s="5">
        <v>0.1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1:17" ht="12.75">
      <c r="A3" s="6">
        <v>16750</v>
      </c>
      <c r="B3" s="5">
        <v>0.15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1:17" ht="12.75">
      <c r="A4" s="6">
        <v>68000</v>
      </c>
      <c r="B4" s="5">
        <v>0.25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</row>
    <row r="5" spans="1:17" ht="12.75">
      <c r="A5" s="6">
        <v>137300</v>
      </c>
      <c r="B5" s="5">
        <v>0.28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</row>
    <row r="6" spans="1:17" ht="12.75">
      <c r="A6" s="6">
        <v>209250</v>
      </c>
      <c r="B6" s="5">
        <v>0.33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6">
        <v>373650</v>
      </c>
      <c r="B7" s="5">
        <v>0.35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6">
        <v>373651</v>
      </c>
      <c r="B8" s="5">
        <v>0.35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</row>
    <row r="9" spans="1:17" ht="12.75">
      <c r="A9" s="6">
        <v>373652</v>
      </c>
      <c r="B9" s="5">
        <v>0.35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</row>
    <row r="10" spans="1:17" ht="12.7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</row>
    <row r="11" spans="1:17" ht="12.7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</row>
    <row r="12" spans="1:17" ht="12.7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</row>
    <row r="13" spans="1:17" ht="12.7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</row>
    <row r="14" spans="1:17" ht="12.7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</row>
    <row r="15" spans="1:17" ht="12.7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</row>
    <row r="16" spans="1:17" ht="12.7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</row>
    <row r="17" spans="1:17" ht="12.7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</row>
    <row r="18" spans="1:17" ht="12.7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</row>
    <row r="19" spans="1:17" ht="12.7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</row>
    <row r="20" spans="1:17" ht="12.7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</row>
    <row r="21" spans="1:17" ht="12.7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</row>
    <row r="22" spans="1:17" ht="12.7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</row>
    <row r="23" spans="1:17" ht="12.7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</row>
    <row r="24" spans="1:17" ht="12.7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</row>
    <row r="25" spans="1:17" ht="12.7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</row>
    <row r="26" spans="1:17" ht="12.7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</row>
    <row r="27" spans="1:17" ht="12.7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</row>
    <row r="28" spans="1:17" ht="12.7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</row>
    <row r="29" spans="1:17" ht="12.7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</row>
    <row r="30" spans="1:17" ht="12.7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</row>
    <row r="31" spans="1:17" ht="12.7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</row>
    <row r="32" spans="1:17" ht="12.7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</row>
    <row r="33" spans="1:17" ht="12.7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</row>
    <row r="34" spans="1:17" ht="12.7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</row>
    <row r="35" spans="1:17" ht="12.7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</row>
    <row r="36" spans="1:17" ht="12.7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</row>
    <row r="37" spans="1:17" ht="12.7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</row>
    <row r="38" spans="1:17" ht="12.7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</row>
    <row r="39" spans="1:17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</row>
    <row r="40" spans="1:17" ht="12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</row>
    <row r="41" spans="1:17" ht="12.7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</row>
    <row r="42" spans="1:17" ht="12.7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</row>
    <row r="43" spans="1:17" ht="12.7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</row>
    <row r="44" spans="1:17" ht="12.7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</row>
    <row r="45" spans="1:17" ht="12.7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5"/>
  <sheetViews>
    <sheetView tabSelected="1" workbookViewId="0" topLeftCell="A7">
      <selection activeCell="D46" sqref="D46"/>
    </sheetView>
  </sheetViews>
  <sheetFormatPr defaultColWidth="9.140625" defaultRowHeight="12.75"/>
  <cols>
    <col min="1" max="1" width="20.140625" style="0" customWidth="1"/>
    <col min="2" max="2" width="13.28125" style="0" customWidth="1"/>
    <col min="3" max="3" width="11.8515625" style="0" customWidth="1"/>
    <col min="4" max="4" width="33.57421875" style="0" customWidth="1"/>
    <col min="5" max="5" width="20.00390625" style="0" customWidth="1"/>
    <col min="6" max="6" width="23.57421875" style="0" customWidth="1"/>
    <col min="7" max="7" width="23.57421875" style="2" customWidth="1"/>
    <col min="8" max="8" width="11.7109375" style="2" customWidth="1"/>
    <col min="9" max="9" width="14.7109375" style="2" customWidth="1"/>
    <col min="10" max="10" width="14.57421875" style="0" customWidth="1"/>
    <col min="13" max="13" width="25.00390625" style="0" customWidth="1"/>
    <col min="14" max="14" width="18.8515625" style="0" customWidth="1"/>
    <col min="15" max="15" width="19.00390625" style="0" customWidth="1"/>
    <col min="16" max="16" width="9.140625" style="2" customWidth="1"/>
  </cols>
  <sheetData>
    <row r="1" spans="1:16" ht="12.75">
      <c r="A1" t="s">
        <v>2</v>
      </c>
      <c r="B1" t="s">
        <v>4</v>
      </c>
      <c r="C1" t="s">
        <v>5</v>
      </c>
      <c r="D1" t="s">
        <v>6</v>
      </c>
      <c r="E1" t="s">
        <v>7</v>
      </c>
      <c r="F1" t="s">
        <v>8</v>
      </c>
      <c r="G1" t="s">
        <v>9</v>
      </c>
      <c r="H1" s="2" t="s">
        <v>10</v>
      </c>
      <c r="I1" s="2" t="s">
        <v>11</v>
      </c>
      <c r="J1" s="2" t="s">
        <v>12</v>
      </c>
      <c r="K1" s="3" t="s">
        <v>13</v>
      </c>
      <c r="M1" s="2" t="s">
        <v>58</v>
      </c>
      <c r="N1" s="2" t="s">
        <v>59</v>
      </c>
      <c r="O1" t="s">
        <v>2</v>
      </c>
      <c r="P1" s="2" t="s">
        <v>60</v>
      </c>
    </row>
    <row r="2" spans="2:14" ht="12.75">
      <c r="B2" t="s">
        <v>14</v>
      </c>
      <c r="G2"/>
      <c r="J2" s="2"/>
      <c r="N2" s="2"/>
    </row>
    <row r="3" spans="1:16" ht="12.75">
      <c r="A3" t="s">
        <v>15</v>
      </c>
      <c r="B3">
        <v>3747</v>
      </c>
      <c r="C3" s="1">
        <v>1173</v>
      </c>
      <c r="D3" s="1">
        <f aca="true" t="shared" si="0" ref="D3:D45">C3*B3*1000</f>
        <v>4395231000</v>
      </c>
      <c r="E3" s="4">
        <f>IF(C3&gt;Z!$A$9,((C3-Z!$A$9)*Z!$B$9)+((Z!$A$9-Z!$A$8)*Z!$B$8)+((Z!$A$8-Z!$A$7)*Z!$B$7)+((Z!$A$7-Z!$A$6)*Z!$B$6)+((Z!$A$6-Z!$A$5)*Z!$B$5)+((Z!$A$5-Z!$A$4)*Z!$B$4)+((Z!$A$4-Z!$A$3)*Z!$B$3)+((Z!$A$3-Z!$A$2)*Z!$B$2),IF(C3&gt;Z!$A$8,((C3-Z!$A$8)*Z!$B$8)+((Z!$A$8-Z!$A$7)*Z!$B$7)+((Z!$A$7-Z!$A$6)*Z!$B$6)+((Z!$A$6-Z!$A$5)*Z!$B$5)+((Z!$A$5-Z!$A$4)*Z!$B$4)+((Z!$A$4-Z!$A$3)*Z!$B$3)+((Z!$A$3-Z!$A$2)*Z!$B$2),IF(C3&gt;Z!$A$7,((C3-Z!$A$7)*Z!$B$7)+((Z!$A$7-Z!$A$6)*Z!$B$6)+((Z!$A$6-Z!$A$5)*Z!$B$5)+((Z!$A$5-Z!$A$4)*Z!$B$4)+((Z!$A$4-Z!$A$3)*Z!$B$3)+((Z!$A$3-Z!$A$2)*Z!$B$2),IF(C3&gt;Z!$A$6,((C3-Z!$A$6)*Z!$B$6)+((Z!$A$6-Z!$A$5)*Z!$B$5)+((Z!$A$5-Z!$A$4)*Z!$B$4)+((Z!$A$4-Z!$A$3)*Z!$B$3)+((Z!$A$3-Z!$A$2)*Z!$B$2),IF(C3&gt;Z!$A$5,((C3-Z!$A$5)*Z!$B$5)+((Z!$A$5-Z!$A$4)*Z!$B$4)+((Z!$A$4-Z!$A$3)*Z!$B$3)+((Z!$A$3-Z!$A$2)*Z!$B$2),IF(C3&gt;Z!$A$4,((C3-Z!$A$4)*Z!$B$4)+((Z!$A$4-Z!$A$3)*Z!$B$3)+((Z!$A$3-Z!$A$2)*Z!$B$2),IF(C3&gt;Z!$A$3,((C3-Z!$A$3)*Z!$B$3)+((Z!$A$3-Z!$A$2)*Z!$B$2),IF(C3&gt;Z!$A$2,((C3-Z!$A$2)*Z!$B$2),0))))))))</f>
        <v>117.30000000000001</v>
      </c>
      <c r="F3" s="1">
        <f aca="true" t="shared" si="1" ref="F3:F44">E3+C3*0.153</f>
        <v>296.769</v>
      </c>
      <c r="G3" s="1">
        <f>B3*F3*1000</f>
        <v>1111993443</v>
      </c>
      <c r="H3" s="2">
        <f aca="true" t="shared" si="2" ref="H3:H44">B3/$B$45</f>
        <v>0.031878238231765936</v>
      </c>
      <c r="I3" s="2">
        <f aca="true" t="shared" si="3" ref="I3:I44">D3/$D$45</f>
        <v>0.0005500820167290659</v>
      </c>
      <c r="J3" s="2">
        <f aca="true" t="shared" si="4" ref="J3:J44">G3/$G$45</f>
        <v>0.00045022865102200166</v>
      </c>
      <c r="K3" s="3">
        <f aca="true" t="shared" si="5" ref="K3:K44">J3/I3</f>
        <v>0.8184754951619416</v>
      </c>
      <c r="M3" s="1">
        <f>C3-F3</f>
        <v>876.231</v>
      </c>
      <c r="N3" s="2">
        <f>F3/C3</f>
        <v>0.253</v>
      </c>
      <c r="O3" t="s">
        <v>15</v>
      </c>
      <c r="P3" s="2">
        <f>(F3-E3)/F3</f>
        <v>0.6047430830039525</v>
      </c>
    </row>
    <row r="4" spans="1:16" ht="12.75">
      <c r="A4" t="s">
        <v>16</v>
      </c>
      <c r="B4">
        <v>4823</v>
      </c>
      <c r="C4" s="1">
        <v>7911</v>
      </c>
      <c r="D4" s="1">
        <f t="shared" si="0"/>
        <v>38154753000</v>
      </c>
      <c r="E4" s="4">
        <f>IF(C4&gt;Z!$A$9,((C4-Z!$A$9)*Z!$B$9)+((Z!$A$9-Z!$A$8)*Z!$B$8)+((Z!$A$8-Z!$A$7)*Z!$B$7)+((Z!$A$7-Z!$A$6)*Z!$B$6)+((Z!$A$6-Z!$A$5)*Z!$B$5)+((Z!$A$5-Z!$A$4)*Z!$B$4)+((Z!$A$4-Z!$A$3)*Z!$B$3)+((Z!$A$3-Z!$A$2)*Z!$B$2),IF(C4&gt;Z!$A$8,((C4-Z!$A$8)*Z!$B$8)+((Z!$A$8-Z!$A$7)*Z!$B$7)+((Z!$A$7-Z!$A$6)*Z!$B$6)+((Z!$A$6-Z!$A$5)*Z!$B$5)+((Z!$A$5-Z!$A$4)*Z!$B$4)+((Z!$A$4-Z!$A$3)*Z!$B$3)+((Z!$A$3-Z!$A$2)*Z!$B$2),IF(C4&gt;Z!$A$7,((C4-Z!$A$7)*Z!$B$7)+((Z!$A$7-Z!$A$6)*Z!$B$6)+((Z!$A$6-Z!$A$5)*Z!$B$5)+((Z!$A$5-Z!$A$4)*Z!$B$4)+((Z!$A$4-Z!$A$3)*Z!$B$3)+((Z!$A$3-Z!$A$2)*Z!$B$2),IF(C4&gt;Z!$A$6,((C4-Z!$A$6)*Z!$B$6)+((Z!$A$6-Z!$A$5)*Z!$B$5)+((Z!$A$5-Z!$A$4)*Z!$B$4)+((Z!$A$4-Z!$A$3)*Z!$B$3)+((Z!$A$3-Z!$A$2)*Z!$B$2),IF(C4&gt;Z!$A$5,((C4-Z!$A$5)*Z!$B$5)+((Z!$A$5-Z!$A$4)*Z!$B$4)+((Z!$A$4-Z!$A$3)*Z!$B$3)+((Z!$A$3-Z!$A$2)*Z!$B$2),IF(C4&gt;Z!$A$4,((C4-Z!$A$4)*Z!$B$4)+((Z!$A$4-Z!$A$3)*Z!$B$3)+((Z!$A$3-Z!$A$2)*Z!$B$2),IF(C4&gt;Z!$A$3,((C4-Z!$A$3)*Z!$B$3)+((Z!$A$3-Z!$A$2)*Z!$B$2),IF(C4&gt;Z!$A$2,((C4-Z!$A$2)*Z!$B$2),0))))))))</f>
        <v>791.1</v>
      </c>
      <c r="F4" s="1">
        <f t="shared" si="1"/>
        <v>2001.4830000000002</v>
      </c>
      <c r="G4" s="1">
        <f aca="true" t="shared" si="6" ref="G4:G44">B4*F4*1000</f>
        <v>9653152509.000002</v>
      </c>
      <c r="H4" s="2">
        <f t="shared" si="2"/>
        <v>0.04103249079044759</v>
      </c>
      <c r="I4" s="2">
        <f t="shared" si="3"/>
        <v>0.00477523103519232</v>
      </c>
      <c r="J4" s="2">
        <f t="shared" si="4"/>
        <v>0.003908409586041706</v>
      </c>
      <c r="K4" s="3">
        <f t="shared" si="5"/>
        <v>0.8184754951619418</v>
      </c>
      <c r="L4" s="2">
        <f>H4+H3</f>
        <v>0.07291072902221352</v>
      </c>
      <c r="M4" s="1">
        <f aca="true" t="shared" si="7" ref="M4:M44">C4-F4</f>
        <v>5909.517</v>
      </c>
      <c r="N4" s="2">
        <f aca="true" t="shared" si="8" ref="N4:N44">F4/C4</f>
        <v>0.253</v>
      </c>
      <c r="O4" t="s">
        <v>16</v>
      </c>
      <c r="P4" s="2">
        <f aca="true" t="shared" si="9" ref="P4:P44">(F4-E4)/F4</f>
        <v>0.6047430830039526</v>
      </c>
    </row>
    <row r="5" spans="1:16" ht="12.75">
      <c r="A5" t="s">
        <v>17</v>
      </c>
      <c r="B5">
        <v>6759</v>
      </c>
      <c r="C5" s="1">
        <v>12384</v>
      </c>
      <c r="D5" s="1">
        <f t="shared" si="0"/>
        <v>83703456000</v>
      </c>
      <c r="E5" s="4">
        <f>IF(C5&gt;Z!$A$9,((C5-Z!$A$9)*Z!$B$9)+((Z!$A$9-Z!$A$8)*Z!$B$8)+((Z!$A$8-Z!$A$7)*Z!$B$7)+((Z!$A$7-Z!$A$6)*Z!$B$6)+((Z!$A$6-Z!$A$5)*Z!$B$5)+((Z!$A$5-Z!$A$4)*Z!$B$4)+((Z!$A$4-Z!$A$3)*Z!$B$3)+((Z!$A$3-Z!$A$2)*Z!$B$2),IF(C5&gt;Z!$A$8,((C5-Z!$A$8)*Z!$B$8)+((Z!$A$8-Z!$A$7)*Z!$B$7)+((Z!$A$7-Z!$A$6)*Z!$B$6)+((Z!$A$6-Z!$A$5)*Z!$B$5)+((Z!$A$5-Z!$A$4)*Z!$B$4)+((Z!$A$4-Z!$A$3)*Z!$B$3)+((Z!$A$3-Z!$A$2)*Z!$B$2),IF(C5&gt;Z!$A$7,((C5-Z!$A$7)*Z!$B$7)+((Z!$A$7-Z!$A$6)*Z!$B$6)+((Z!$A$6-Z!$A$5)*Z!$B$5)+((Z!$A$5-Z!$A$4)*Z!$B$4)+((Z!$A$4-Z!$A$3)*Z!$B$3)+((Z!$A$3-Z!$A$2)*Z!$B$2),IF(C5&gt;Z!$A$6,((C5-Z!$A$6)*Z!$B$6)+((Z!$A$6-Z!$A$5)*Z!$B$5)+((Z!$A$5-Z!$A$4)*Z!$B$4)+((Z!$A$4-Z!$A$3)*Z!$B$3)+((Z!$A$3-Z!$A$2)*Z!$B$2),IF(C5&gt;Z!$A$5,((C5-Z!$A$5)*Z!$B$5)+((Z!$A$5-Z!$A$4)*Z!$B$4)+((Z!$A$4-Z!$A$3)*Z!$B$3)+((Z!$A$3-Z!$A$2)*Z!$B$2),IF(C5&gt;Z!$A$4,((C5-Z!$A$4)*Z!$B$4)+((Z!$A$4-Z!$A$3)*Z!$B$3)+((Z!$A$3-Z!$A$2)*Z!$B$2),IF(C5&gt;Z!$A$3,((C5-Z!$A$3)*Z!$B$3)+((Z!$A$3-Z!$A$2)*Z!$B$2),IF(C5&gt;Z!$A$2,((C5-Z!$A$2)*Z!$B$2),0))))))))</f>
        <v>1238.4</v>
      </c>
      <c r="F5" s="1">
        <f t="shared" si="1"/>
        <v>3133.152</v>
      </c>
      <c r="G5" s="1">
        <f t="shared" si="6"/>
        <v>21176974368</v>
      </c>
      <c r="H5" s="2">
        <f t="shared" si="2"/>
        <v>0.0575033392603432</v>
      </c>
      <c r="I5" s="2">
        <f t="shared" si="3"/>
        <v>0.010475846635517594</v>
      </c>
      <c r="J5" s="2">
        <f t="shared" si="4"/>
        <v>0.008574223762245823</v>
      </c>
      <c r="K5" s="3">
        <f t="shared" si="5"/>
        <v>0.8184754951619416</v>
      </c>
      <c r="L5" s="2">
        <f aca="true" t="shared" si="10" ref="L5:L44">L4+H5</f>
        <v>0.13041406828255672</v>
      </c>
      <c r="M5" s="1">
        <f t="shared" si="7"/>
        <v>9250.848</v>
      </c>
      <c r="N5" s="2">
        <f t="shared" si="8"/>
        <v>0.253</v>
      </c>
      <c r="O5" t="s">
        <v>17</v>
      </c>
      <c r="P5" s="2">
        <f t="shared" si="9"/>
        <v>0.6047430830039525</v>
      </c>
    </row>
    <row r="6" spans="1:16" ht="12.75">
      <c r="A6" t="s">
        <v>18</v>
      </c>
      <c r="B6">
        <v>6924</v>
      </c>
      <c r="C6" s="1">
        <v>17340</v>
      </c>
      <c r="D6" s="1">
        <f t="shared" si="0"/>
        <v>120062160000</v>
      </c>
      <c r="E6" s="4">
        <f>IF(C6&gt;Z!$A$9,((C6-Z!$A$9)*Z!$B$9)+((Z!$A$9-Z!$A$8)*Z!$B$8)+((Z!$A$8-Z!$A$7)*Z!$B$7)+((Z!$A$7-Z!$A$6)*Z!$B$6)+((Z!$A$6-Z!$A$5)*Z!$B$5)+((Z!$A$5-Z!$A$4)*Z!$B$4)+((Z!$A$4-Z!$A$3)*Z!$B$3)+((Z!$A$3-Z!$A$2)*Z!$B$2),IF(C6&gt;Z!$A$8,((C6-Z!$A$8)*Z!$B$8)+((Z!$A$8-Z!$A$7)*Z!$B$7)+((Z!$A$7-Z!$A$6)*Z!$B$6)+((Z!$A$6-Z!$A$5)*Z!$B$5)+((Z!$A$5-Z!$A$4)*Z!$B$4)+((Z!$A$4-Z!$A$3)*Z!$B$3)+((Z!$A$3-Z!$A$2)*Z!$B$2),IF(C6&gt;Z!$A$7,((C6-Z!$A$7)*Z!$B$7)+((Z!$A$7-Z!$A$6)*Z!$B$6)+((Z!$A$6-Z!$A$5)*Z!$B$5)+((Z!$A$5-Z!$A$4)*Z!$B$4)+((Z!$A$4-Z!$A$3)*Z!$B$3)+((Z!$A$3-Z!$A$2)*Z!$B$2),IF(C6&gt;Z!$A$6,((C6-Z!$A$6)*Z!$B$6)+((Z!$A$6-Z!$A$5)*Z!$B$5)+((Z!$A$5-Z!$A$4)*Z!$B$4)+((Z!$A$4-Z!$A$3)*Z!$B$3)+((Z!$A$3-Z!$A$2)*Z!$B$2),IF(C6&gt;Z!$A$5,((C6-Z!$A$5)*Z!$B$5)+((Z!$A$5-Z!$A$4)*Z!$B$4)+((Z!$A$4-Z!$A$3)*Z!$B$3)+((Z!$A$3-Z!$A$2)*Z!$B$2),IF(C6&gt;Z!$A$4,((C6-Z!$A$4)*Z!$B$4)+((Z!$A$4-Z!$A$3)*Z!$B$3)+((Z!$A$3-Z!$A$2)*Z!$B$2),IF(C6&gt;Z!$A$3,((C6-Z!$A$3)*Z!$B$3)+((Z!$A$3-Z!$A$2)*Z!$B$2),IF(C6&gt;Z!$A$2,((C6-Z!$A$2)*Z!$B$2),0))))))))</f>
        <v>1763.5</v>
      </c>
      <c r="F6" s="1">
        <f t="shared" si="1"/>
        <v>4416.52</v>
      </c>
      <c r="G6" s="1">
        <f t="shared" si="6"/>
        <v>30579984480.000004</v>
      </c>
      <c r="H6" s="2">
        <f t="shared" si="2"/>
        <v>0.05890710475493657</v>
      </c>
      <c r="I6" s="2">
        <f t="shared" si="3"/>
        <v>0.01502629443268119</v>
      </c>
      <c r="J6" s="2">
        <f t="shared" si="4"/>
        <v>0.012381354627020178</v>
      </c>
      <c r="K6" s="3">
        <f t="shared" si="5"/>
        <v>0.8239792373621773</v>
      </c>
      <c r="L6" s="2">
        <f t="shared" si="10"/>
        <v>0.1893211730374933</v>
      </c>
      <c r="M6" s="1">
        <f t="shared" si="7"/>
        <v>12923.48</v>
      </c>
      <c r="N6" s="2">
        <f t="shared" si="8"/>
        <v>0.25470126874279125</v>
      </c>
      <c r="O6" t="s">
        <v>18</v>
      </c>
      <c r="P6" s="2">
        <f t="shared" si="9"/>
        <v>0.6007037214820719</v>
      </c>
    </row>
    <row r="7" spans="1:16" ht="12.75">
      <c r="A7" t="s">
        <v>19</v>
      </c>
      <c r="B7">
        <v>7099</v>
      </c>
      <c r="C7" s="1">
        <v>22242</v>
      </c>
      <c r="D7" s="1">
        <f t="shared" si="0"/>
        <v>157895958000</v>
      </c>
      <c r="E7" s="4">
        <f>IF(C7&gt;Z!$A$9,((C7-Z!$A$9)*Z!$B$9)+((Z!$A$9-Z!$A$8)*Z!$B$8)+((Z!$A$8-Z!$A$7)*Z!$B$7)+((Z!$A$7-Z!$A$6)*Z!$B$6)+((Z!$A$6-Z!$A$5)*Z!$B$5)+((Z!$A$5-Z!$A$4)*Z!$B$4)+((Z!$A$4-Z!$A$3)*Z!$B$3)+((Z!$A$3-Z!$A$2)*Z!$B$2),IF(C7&gt;Z!$A$8,((C7-Z!$A$8)*Z!$B$8)+((Z!$A$8-Z!$A$7)*Z!$B$7)+((Z!$A$7-Z!$A$6)*Z!$B$6)+((Z!$A$6-Z!$A$5)*Z!$B$5)+((Z!$A$5-Z!$A$4)*Z!$B$4)+((Z!$A$4-Z!$A$3)*Z!$B$3)+((Z!$A$3-Z!$A$2)*Z!$B$2),IF(C7&gt;Z!$A$7,((C7-Z!$A$7)*Z!$B$7)+((Z!$A$7-Z!$A$6)*Z!$B$6)+((Z!$A$6-Z!$A$5)*Z!$B$5)+((Z!$A$5-Z!$A$4)*Z!$B$4)+((Z!$A$4-Z!$A$3)*Z!$B$3)+((Z!$A$3-Z!$A$2)*Z!$B$2),IF(C7&gt;Z!$A$6,((C7-Z!$A$6)*Z!$B$6)+((Z!$A$6-Z!$A$5)*Z!$B$5)+((Z!$A$5-Z!$A$4)*Z!$B$4)+((Z!$A$4-Z!$A$3)*Z!$B$3)+((Z!$A$3-Z!$A$2)*Z!$B$2),IF(C7&gt;Z!$A$5,((C7-Z!$A$5)*Z!$B$5)+((Z!$A$5-Z!$A$4)*Z!$B$4)+((Z!$A$4-Z!$A$3)*Z!$B$3)+((Z!$A$3-Z!$A$2)*Z!$B$2),IF(C7&gt;Z!$A$4,((C7-Z!$A$4)*Z!$B$4)+((Z!$A$4-Z!$A$3)*Z!$B$3)+((Z!$A$3-Z!$A$2)*Z!$B$2),IF(C7&gt;Z!$A$3,((C7-Z!$A$3)*Z!$B$3)+((Z!$A$3-Z!$A$2)*Z!$B$2),IF(C7&gt;Z!$A$2,((C7-Z!$A$2)*Z!$B$2),0))))))))</f>
        <v>2498.8</v>
      </c>
      <c r="F7" s="1">
        <f t="shared" si="1"/>
        <v>5901.826</v>
      </c>
      <c r="G7" s="1">
        <f t="shared" si="6"/>
        <v>41897062774</v>
      </c>
      <c r="H7" s="2">
        <f t="shared" si="2"/>
        <v>0.06039594694617197</v>
      </c>
      <c r="I7" s="2">
        <f t="shared" si="3"/>
        <v>0.019761356572614245</v>
      </c>
      <c r="J7" s="2">
        <f t="shared" si="4"/>
        <v>0.016963461586276766</v>
      </c>
      <c r="K7" s="3">
        <f t="shared" si="5"/>
        <v>0.8584158442738254</v>
      </c>
      <c r="L7" s="2">
        <f t="shared" si="10"/>
        <v>0.24971711998366528</v>
      </c>
      <c r="M7" s="1">
        <f t="shared" si="7"/>
        <v>16340.173999999999</v>
      </c>
      <c r="N7" s="2">
        <f t="shared" si="8"/>
        <v>0.26534601204927616</v>
      </c>
      <c r="O7" t="s">
        <v>19</v>
      </c>
      <c r="P7" s="2">
        <f t="shared" si="9"/>
        <v>0.5766056132457988</v>
      </c>
    </row>
    <row r="8" spans="1:16" ht="12.75">
      <c r="A8" t="s">
        <v>20</v>
      </c>
      <c r="B8">
        <v>6633</v>
      </c>
      <c r="C8" s="1">
        <v>27151</v>
      </c>
      <c r="D8" s="1">
        <f t="shared" si="0"/>
        <v>180092583000</v>
      </c>
      <c r="E8" s="4">
        <f>IF(C8&gt;Z!$A$9,((C8-Z!$A$9)*Z!$B$9)+((Z!$A$9-Z!$A$8)*Z!$B$8)+((Z!$A$8-Z!$A$7)*Z!$B$7)+((Z!$A$7-Z!$A$6)*Z!$B$6)+((Z!$A$6-Z!$A$5)*Z!$B$5)+((Z!$A$5-Z!$A$4)*Z!$B$4)+((Z!$A$4-Z!$A$3)*Z!$B$3)+((Z!$A$3-Z!$A$2)*Z!$B$2),IF(C8&gt;Z!$A$8,((C8-Z!$A$8)*Z!$B$8)+((Z!$A$8-Z!$A$7)*Z!$B$7)+((Z!$A$7-Z!$A$6)*Z!$B$6)+((Z!$A$6-Z!$A$5)*Z!$B$5)+((Z!$A$5-Z!$A$4)*Z!$B$4)+((Z!$A$4-Z!$A$3)*Z!$B$3)+((Z!$A$3-Z!$A$2)*Z!$B$2),IF(C8&gt;Z!$A$7,((C8-Z!$A$7)*Z!$B$7)+((Z!$A$7-Z!$A$6)*Z!$B$6)+((Z!$A$6-Z!$A$5)*Z!$B$5)+((Z!$A$5-Z!$A$4)*Z!$B$4)+((Z!$A$4-Z!$A$3)*Z!$B$3)+((Z!$A$3-Z!$A$2)*Z!$B$2),IF(C8&gt;Z!$A$6,((C8-Z!$A$6)*Z!$B$6)+((Z!$A$6-Z!$A$5)*Z!$B$5)+((Z!$A$5-Z!$A$4)*Z!$B$4)+((Z!$A$4-Z!$A$3)*Z!$B$3)+((Z!$A$3-Z!$A$2)*Z!$B$2),IF(C8&gt;Z!$A$5,((C8-Z!$A$5)*Z!$B$5)+((Z!$A$5-Z!$A$4)*Z!$B$4)+((Z!$A$4-Z!$A$3)*Z!$B$3)+((Z!$A$3-Z!$A$2)*Z!$B$2),IF(C8&gt;Z!$A$4,((C8-Z!$A$4)*Z!$B$4)+((Z!$A$4-Z!$A$3)*Z!$B$3)+((Z!$A$3-Z!$A$2)*Z!$B$2),IF(C8&gt;Z!$A$3,((C8-Z!$A$3)*Z!$B$3)+((Z!$A$3-Z!$A$2)*Z!$B$2),IF(C8&gt;Z!$A$2,((C8-Z!$A$2)*Z!$B$2),0))))))))</f>
        <v>3235.1499999999996</v>
      </c>
      <c r="F8" s="1">
        <f t="shared" si="1"/>
        <v>7389.253</v>
      </c>
      <c r="G8" s="1">
        <f t="shared" si="6"/>
        <v>49012915149</v>
      </c>
      <c r="H8" s="2">
        <f t="shared" si="2"/>
        <v>0.056431372882653714</v>
      </c>
      <c r="I8" s="2">
        <f t="shared" si="3"/>
        <v>0.022539359422653026</v>
      </c>
      <c r="J8" s="2">
        <f t="shared" si="4"/>
        <v>0.01984455826525058</v>
      </c>
      <c r="K8" s="3">
        <f t="shared" si="5"/>
        <v>0.8804402065351488</v>
      </c>
      <c r="L8" s="2">
        <f t="shared" si="10"/>
        <v>0.306148492866319</v>
      </c>
      <c r="M8" s="1">
        <f t="shared" si="7"/>
        <v>19761.747</v>
      </c>
      <c r="N8" s="2">
        <f t="shared" si="8"/>
        <v>0.2721539906449118</v>
      </c>
      <c r="O8" t="s">
        <v>20</v>
      </c>
      <c r="P8" s="2">
        <f t="shared" si="9"/>
        <v>0.5621817252704705</v>
      </c>
    </row>
    <row r="9" spans="1:16" ht="12.75">
      <c r="A9" t="s">
        <v>21</v>
      </c>
      <c r="B9">
        <v>6370</v>
      </c>
      <c r="C9" s="1">
        <v>32105</v>
      </c>
      <c r="D9" s="1">
        <f t="shared" si="0"/>
        <v>204508850000</v>
      </c>
      <c r="E9" s="4">
        <f>IF(C9&gt;Z!$A$9,((C9-Z!$A$9)*Z!$B$9)+((Z!$A$9-Z!$A$8)*Z!$B$8)+((Z!$A$8-Z!$A$7)*Z!$B$7)+((Z!$A$7-Z!$A$6)*Z!$B$6)+((Z!$A$6-Z!$A$5)*Z!$B$5)+((Z!$A$5-Z!$A$4)*Z!$B$4)+((Z!$A$4-Z!$A$3)*Z!$B$3)+((Z!$A$3-Z!$A$2)*Z!$B$2),IF(C9&gt;Z!$A$8,((C9-Z!$A$8)*Z!$B$8)+((Z!$A$8-Z!$A$7)*Z!$B$7)+((Z!$A$7-Z!$A$6)*Z!$B$6)+((Z!$A$6-Z!$A$5)*Z!$B$5)+((Z!$A$5-Z!$A$4)*Z!$B$4)+((Z!$A$4-Z!$A$3)*Z!$B$3)+((Z!$A$3-Z!$A$2)*Z!$B$2),IF(C9&gt;Z!$A$7,((C9-Z!$A$7)*Z!$B$7)+((Z!$A$7-Z!$A$6)*Z!$B$6)+((Z!$A$6-Z!$A$5)*Z!$B$5)+((Z!$A$5-Z!$A$4)*Z!$B$4)+((Z!$A$4-Z!$A$3)*Z!$B$3)+((Z!$A$3-Z!$A$2)*Z!$B$2),IF(C9&gt;Z!$A$6,((C9-Z!$A$6)*Z!$B$6)+((Z!$A$6-Z!$A$5)*Z!$B$5)+((Z!$A$5-Z!$A$4)*Z!$B$4)+((Z!$A$4-Z!$A$3)*Z!$B$3)+((Z!$A$3-Z!$A$2)*Z!$B$2),IF(C9&gt;Z!$A$5,((C9-Z!$A$5)*Z!$B$5)+((Z!$A$5-Z!$A$4)*Z!$B$4)+((Z!$A$4-Z!$A$3)*Z!$B$3)+((Z!$A$3-Z!$A$2)*Z!$B$2),IF(C9&gt;Z!$A$4,((C9-Z!$A$4)*Z!$B$4)+((Z!$A$4-Z!$A$3)*Z!$B$3)+((Z!$A$3-Z!$A$2)*Z!$B$2),IF(C9&gt;Z!$A$3,((C9-Z!$A$3)*Z!$B$3)+((Z!$A$3-Z!$A$2)*Z!$B$2),IF(C9&gt;Z!$A$2,((C9-Z!$A$2)*Z!$B$2),0))))))))</f>
        <v>3978.25</v>
      </c>
      <c r="F9" s="1">
        <f t="shared" si="1"/>
        <v>8890.314999999999</v>
      </c>
      <c r="G9" s="1">
        <f t="shared" si="6"/>
        <v>56631306549.99999</v>
      </c>
      <c r="H9" s="2">
        <f t="shared" si="2"/>
        <v>0.054193855760968516</v>
      </c>
      <c r="I9" s="2">
        <f t="shared" si="3"/>
        <v>0.025595159992032733</v>
      </c>
      <c r="J9" s="2">
        <f t="shared" si="4"/>
        <v>0.022929125089831977</v>
      </c>
      <c r="K9" s="3">
        <f t="shared" si="5"/>
        <v>0.8958383185324632</v>
      </c>
      <c r="L9" s="2">
        <f t="shared" si="10"/>
        <v>0.36034234862728753</v>
      </c>
      <c r="M9" s="1">
        <f t="shared" si="7"/>
        <v>23214.685</v>
      </c>
      <c r="N9" s="2">
        <f t="shared" si="8"/>
        <v>0.2769137206042672</v>
      </c>
      <c r="O9" t="s">
        <v>21</v>
      </c>
      <c r="P9" s="2">
        <f t="shared" si="9"/>
        <v>0.5525186677862369</v>
      </c>
    </row>
    <row r="10" spans="1:16" ht="12.75">
      <c r="A10" t="s">
        <v>22</v>
      </c>
      <c r="B10">
        <v>6033</v>
      </c>
      <c r="C10" s="1">
        <v>37184</v>
      </c>
      <c r="D10" s="1">
        <f t="shared" si="0"/>
        <v>224331072000</v>
      </c>
      <c r="E10" s="4">
        <f>IF(C10&gt;Z!$A$9,((C10-Z!$A$9)*Z!$B$9)+((Z!$A$9-Z!$A$8)*Z!$B$8)+((Z!$A$8-Z!$A$7)*Z!$B$7)+((Z!$A$7-Z!$A$6)*Z!$B$6)+((Z!$A$6-Z!$A$5)*Z!$B$5)+((Z!$A$5-Z!$A$4)*Z!$B$4)+((Z!$A$4-Z!$A$3)*Z!$B$3)+((Z!$A$3-Z!$A$2)*Z!$B$2),IF(C10&gt;Z!$A$8,((C10-Z!$A$8)*Z!$B$8)+((Z!$A$8-Z!$A$7)*Z!$B$7)+((Z!$A$7-Z!$A$6)*Z!$B$6)+((Z!$A$6-Z!$A$5)*Z!$B$5)+((Z!$A$5-Z!$A$4)*Z!$B$4)+((Z!$A$4-Z!$A$3)*Z!$B$3)+((Z!$A$3-Z!$A$2)*Z!$B$2),IF(C10&gt;Z!$A$7,((C10-Z!$A$7)*Z!$B$7)+((Z!$A$7-Z!$A$6)*Z!$B$6)+((Z!$A$6-Z!$A$5)*Z!$B$5)+((Z!$A$5-Z!$A$4)*Z!$B$4)+((Z!$A$4-Z!$A$3)*Z!$B$3)+((Z!$A$3-Z!$A$2)*Z!$B$2),IF(C10&gt;Z!$A$6,((C10-Z!$A$6)*Z!$B$6)+((Z!$A$6-Z!$A$5)*Z!$B$5)+((Z!$A$5-Z!$A$4)*Z!$B$4)+((Z!$A$4-Z!$A$3)*Z!$B$3)+((Z!$A$3-Z!$A$2)*Z!$B$2),IF(C10&gt;Z!$A$5,((C10-Z!$A$5)*Z!$B$5)+((Z!$A$5-Z!$A$4)*Z!$B$4)+((Z!$A$4-Z!$A$3)*Z!$B$3)+((Z!$A$3-Z!$A$2)*Z!$B$2),IF(C10&gt;Z!$A$4,((C10-Z!$A$4)*Z!$B$4)+((Z!$A$4-Z!$A$3)*Z!$B$3)+((Z!$A$3-Z!$A$2)*Z!$B$2),IF(C10&gt;Z!$A$3,((C10-Z!$A$3)*Z!$B$3)+((Z!$A$3-Z!$A$2)*Z!$B$2),IF(C10&gt;Z!$A$2,((C10-Z!$A$2)*Z!$B$2),0))))))))</f>
        <v>4740.1</v>
      </c>
      <c r="F10" s="1">
        <f t="shared" si="1"/>
        <v>10429.252</v>
      </c>
      <c r="G10" s="1">
        <f t="shared" si="6"/>
        <v>62919677316</v>
      </c>
      <c r="H10" s="2">
        <f t="shared" si="2"/>
        <v>0.05132677108413235</v>
      </c>
      <c r="I10" s="2">
        <f t="shared" si="3"/>
        <v>0.02807599611960174</v>
      </c>
      <c r="J10" s="2">
        <f t="shared" si="4"/>
        <v>0.02547518748338727</v>
      </c>
      <c r="K10" s="3">
        <f t="shared" si="5"/>
        <v>0.907365401208377</v>
      </c>
      <c r="L10" s="2">
        <f t="shared" si="10"/>
        <v>0.4116691197114199</v>
      </c>
      <c r="M10" s="1">
        <f t="shared" si="7"/>
        <v>26754.748</v>
      </c>
      <c r="N10" s="2">
        <f t="shared" si="8"/>
        <v>0.2804768717728055</v>
      </c>
      <c r="O10" t="s">
        <v>22</v>
      </c>
      <c r="P10" s="2">
        <f t="shared" si="9"/>
        <v>0.5454995238392936</v>
      </c>
    </row>
    <row r="11" spans="1:16" ht="12.75">
      <c r="A11" t="s">
        <v>23</v>
      </c>
      <c r="B11">
        <v>5680</v>
      </c>
      <c r="C11" s="1">
        <v>42051</v>
      </c>
      <c r="D11" s="1">
        <f t="shared" si="0"/>
        <v>238849680000</v>
      </c>
      <c r="E11" s="4">
        <f>IF(C11&gt;Z!$A$9,((C11-Z!$A$9)*Z!$B$9)+((Z!$A$9-Z!$A$8)*Z!$B$8)+((Z!$A$8-Z!$A$7)*Z!$B$7)+((Z!$A$7-Z!$A$6)*Z!$B$6)+((Z!$A$6-Z!$A$5)*Z!$B$5)+((Z!$A$5-Z!$A$4)*Z!$B$4)+((Z!$A$4-Z!$A$3)*Z!$B$3)+((Z!$A$3-Z!$A$2)*Z!$B$2),IF(C11&gt;Z!$A$8,((C11-Z!$A$8)*Z!$B$8)+((Z!$A$8-Z!$A$7)*Z!$B$7)+((Z!$A$7-Z!$A$6)*Z!$B$6)+((Z!$A$6-Z!$A$5)*Z!$B$5)+((Z!$A$5-Z!$A$4)*Z!$B$4)+((Z!$A$4-Z!$A$3)*Z!$B$3)+((Z!$A$3-Z!$A$2)*Z!$B$2),IF(C11&gt;Z!$A$7,((C11-Z!$A$7)*Z!$B$7)+((Z!$A$7-Z!$A$6)*Z!$B$6)+((Z!$A$6-Z!$A$5)*Z!$B$5)+((Z!$A$5-Z!$A$4)*Z!$B$4)+((Z!$A$4-Z!$A$3)*Z!$B$3)+((Z!$A$3-Z!$A$2)*Z!$B$2),IF(C11&gt;Z!$A$6,((C11-Z!$A$6)*Z!$B$6)+((Z!$A$6-Z!$A$5)*Z!$B$5)+((Z!$A$5-Z!$A$4)*Z!$B$4)+((Z!$A$4-Z!$A$3)*Z!$B$3)+((Z!$A$3-Z!$A$2)*Z!$B$2),IF(C11&gt;Z!$A$5,((C11-Z!$A$5)*Z!$B$5)+((Z!$A$5-Z!$A$4)*Z!$B$4)+((Z!$A$4-Z!$A$3)*Z!$B$3)+((Z!$A$3-Z!$A$2)*Z!$B$2),IF(C11&gt;Z!$A$4,((C11-Z!$A$4)*Z!$B$4)+((Z!$A$4-Z!$A$3)*Z!$B$3)+((Z!$A$3-Z!$A$2)*Z!$B$2),IF(C11&gt;Z!$A$3,((C11-Z!$A$3)*Z!$B$3)+((Z!$A$3-Z!$A$2)*Z!$B$2),IF(C11&gt;Z!$A$2,((C11-Z!$A$2)*Z!$B$2),0))))))))</f>
        <v>5470.15</v>
      </c>
      <c r="F11" s="1">
        <f t="shared" si="1"/>
        <v>11903.953</v>
      </c>
      <c r="G11" s="1">
        <f t="shared" si="6"/>
        <v>67614453039.99999</v>
      </c>
      <c r="H11" s="2">
        <f t="shared" si="2"/>
        <v>0.04832356369266894</v>
      </c>
      <c r="I11" s="2">
        <f t="shared" si="3"/>
        <v>0.02989306220071073</v>
      </c>
      <c r="J11" s="2">
        <f t="shared" si="4"/>
        <v>0.02737602831511451</v>
      </c>
      <c r="K11" s="3">
        <f t="shared" si="5"/>
        <v>0.9157987271863912</v>
      </c>
      <c r="L11" s="2">
        <f t="shared" si="10"/>
        <v>0.45999268340408883</v>
      </c>
      <c r="M11" s="1">
        <f t="shared" si="7"/>
        <v>30147.047</v>
      </c>
      <c r="N11" s="2">
        <f t="shared" si="8"/>
        <v>0.28308370787852843</v>
      </c>
      <c r="O11" t="s">
        <v>23</v>
      </c>
      <c r="P11" s="2">
        <f t="shared" si="9"/>
        <v>0.5404761762752256</v>
      </c>
    </row>
    <row r="12" spans="1:16" ht="12.75">
      <c r="A12" t="s">
        <v>24</v>
      </c>
      <c r="B12">
        <v>4894</v>
      </c>
      <c r="C12" s="1">
        <v>47152</v>
      </c>
      <c r="D12" s="1">
        <f t="shared" si="0"/>
        <v>230761888000</v>
      </c>
      <c r="E12" s="4">
        <f>IF(C12&gt;Z!$A$9,((C12-Z!$A$9)*Z!$B$9)+((Z!$A$9-Z!$A$8)*Z!$B$8)+((Z!$A$8-Z!$A$7)*Z!$B$7)+((Z!$A$7-Z!$A$6)*Z!$B$6)+((Z!$A$6-Z!$A$5)*Z!$B$5)+((Z!$A$5-Z!$A$4)*Z!$B$4)+((Z!$A$4-Z!$A$3)*Z!$B$3)+((Z!$A$3-Z!$A$2)*Z!$B$2),IF(C12&gt;Z!$A$8,((C12-Z!$A$8)*Z!$B$8)+((Z!$A$8-Z!$A$7)*Z!$B$7)+((Z!$A$7-Z!$A$6)*Z!$B$6)+((Z!$A$6-Z!$A$5)*Z!$B$5)+((Z!$A$5-Z!$A$4)*Z!$B$4)+((Z!$A$4-Z!$A$3)*Z!$B$3)+((Z!$A$3-Z!$A$2)*Z!$B$2),IF(C12&gt;Z!$A$7,((C12-Z!$A$7)*Z!$B$7)+((Z!$A$7-Z!$A$6)*Z!$B$6)+((Z!$A$6-Z!$A$5)*Z!$B$5)+((Z!$A$5-Z!$A$4)*Z!$B$4)+((Z!$A$4-Z!$A$3)*Z!$B$3)+((Z!$A$3-Z!$A$2)*Z!$B$2),IF(C12&gt;Z!$A$6,((C12-Z!$A$6)*Z!$B$6)+((Z!$A$6-Z!$A$5)*Z!$B$5)+((Z!$A$5-Z!$A$4)*Z!$B$4)+((Z!$A$4-Z!$A$3)*Z!$B$3)+((Z!$A$3-Z!$A$2)*Z!$B$2),IF(C12&gt;Z!$A$5,((C12-Z!$A$5)*Z!$B$5)+((Z!$A$5-Z!$A$4)*Z!$B$4)+((Z!$A$4-Z!$A$3)*Z!$B$3)+((Z!$A$3-Z!$A$2)*Z!$B$2),IF(C12&gt;Z!$A$4,((C12-Z!$A$4)*Z!$B$4)+((Z!$A$4-Z!$A$3)*Z!$B$3)+((Z!$A$3-Z!$A$2)*Z!$B$2),IF(C12&gt;Z!$A$3,((C12-Z!$A$3)*Z!$B$3)+((Z!$A$3-Z!$A$2)*Z!$B$2),IF(C12&gt;Z!$A$2,((C12-Z!$A$2)*Z!$B$2),0))))))))</f>
        <v>6235.3</v>
      </c>
      <c r="F12" s="1">
        <f t="shared" si="1"/>
        <v>13449.556</v>
      </c>
      <c r="G12" s="1">
        <f t="shared" si="6"/>
        <v>65822127064</v>
      </c>
      <c r="H12" s="2">
        <f t="shared" si="2"/>
        <v>0.04163653533660595</v>
      </c>
      <c r="I12" s="2">
        <f t="shared" si="3"/>
        <v>0.028880840332452792</v>
      </c>
      <c r="J12" s="2">
        <f t="shared" si="4"/>
        <v>0.026650343724574917</v>
      </c>
      <c r="K12" s="3">
        <f t="shared" si="5"/>
        <v>0.9227689851748699</v>
      </c>
      <c r="L12" s="2">
        <f t="shared" si="10"/>
        <v>0.5016292187406948</v>
      </c>
      <c r="M12" s="1">
        <f t="shared" si="7"/>
        <v>33702.444</v>
      </c>
      <c r="N12" s="2">
        <f t="shared" si="8"/>
        <v>0.2852382931795046</v>
      </c>
      <c r="O12" t="s">
        <v>24</v>
      </c>
      <c r="P12" s="2">
        <f t="shared" si="9"/>
        <v>0.5363936177521399</v>
      </c>
    </row>
    <row r="13" spans="1:16" ht="12.75">
      <c r="A13" t="s">
        <v>25</v>
      </c>
      <c r="B13">
        <v>5147</v>
      </c>
      <c r="C13" s="1">
        <v>51913</v>
      </c>
      <c r="D13" s="1">
        <f t="shared" si="0"/>
        <v>267196211000</v>
      </c>
      <c r="E13" s="4">
        <f>IF(C13&gt;Z!$A$9,((C13-Z!$A$9)*Z!$B$9)+((Z!$A$9-Z!$A$8)*Z!$B$8)+((Z!$A$8-Z!$A$7)*Z!$B$7)+((Z!$A$7-Z!$A$6)*Z!$B$6)+((Z!$A$6-Z!$A$5)*Z!$B$5)+((Z!$A$5-Z!$A$4)*Z!$B$4)+((Z!$A$4-Z!$A$3)*Z!$B$3)+((Z!$A$3-Z!$A$2)*Z!$B$2),IF(C13&gt;Z!$A$8,((C13-Z!$A$8)*Z!$B$8)+((Z!$A$8-Z!$A$7)*Z!$B$7)+((Z!$A$7-Z!$A$6)*Z!$B$6)+((Z!$A$6-Z!$A$5)*Z!$B$5)+((Z!$A$5-Z!$A$4)*Z!$B$4)+((Z!$A$4-Z!$A$3)*Z!$B$3)+((Z!$A$3-Z!$A$2)*Z!$B$2),IF(C13&gt;Z!$A$7,((C13-Z!$A$7)*Z!$B$7)+((Z!$A$7-Z!$A$6)*Z!$B$6)+((Z!$A$6-Z!$A$5)*Z!$B$5)+((Z!$A$5-Z!$A$4)*Z!$B$4)+((Z!$A$4-Z!$A$3)*Z!$B$3)+((Z!$A$3-Z!$A$2)*Z!$B$2),IF(C13&gt;Z!$A$6,((C13-Z!$A$6)*Z!$B$6)+((Z!$A$6-Z!$A$5)*Z!$B$5)+((Z!$A$5-Z!$A$4)*Z!$B$4)+((Z!$A$4-Z!$A$3)*Z!$B$3)+((Z!$A$3-Z!$A$2)*Z!$B$2),IF(C13&gt;Z!$A$5,((C13-Z!$A$5)*Z!$B$5)+((Z!$A$5-Z!$A$4)*Z!$B$4)+((Z!$A$4-Z!$A$3)*Z!$B$3)+((Z!$A$3-Z!$A$2)*Z!$B$2),IF(C13&gt;Z!$A$4,((C13-Z!$A$4)*Z!$B$4)+((Z!$A$4-Z!$A$3)*Z!$B$3)+((Z!$A$3-Z!$A$2)*Z!$B$2),IF(C13&gt;Z!$A$3,((C13-Z!$A$3)*Z!$B$3)+((Z!$A$3-Z!$A$2)*Z!$B$2),IF(C13&gt;Z!$A$2,((C13-Z!$A$2)*Z!$B$2),0))))))))</f>
        <v>6949.45</v>
      </c>
      <c r="F13" s="1">
        <f t="shared" si="1"/>
        <v>14892.139</v>
      </c>
      <c r="G13" s="1">
        <f t="shared" si="6"/>
        <v>76649839433</v>
      </c>
      <c r="H13" s="2">
        <f t="shared" si="2"/>
        <v>0.043788975761649127</v>
      </c>
      <c r="I13" s="2">
        <f t="shared" si="3"/>
        <v>0.03344075217189836</v>
      </c>
      <c r="J13" s="2">
        <f t="shared" si="4"/>
        <v>0.03103431411957761</v>
      </c>
      <c r="K13" s="3">
        <f t="shared" si="5"/>
        <v>0.9280387582207861</v>
      </c>
      <c r="L13" s="2">
        <f t="shared" si="10"/>
        <v>0.5454181945023439</v>
      </c>
      <c r="M13" s="1">
        <f t="shared" si="7"/>
        <v>37020.861000000004</v>
      </c>
      <c r="N13" s="2">
        <f t="shared" si="8"/>
        <v>0.28686723941979847</v>
      </c>
      <c r="O13" t="s">
        <v>25</v>
      </c>
      <c r="P13" s="2">
        <f t="shared" si="9"/>
        <v>0.5333477615270714</v>
      </c>
    </row>
    <row r="14" spans="1:16" ht="12.75">
      <c r="A14" t="s">
        <v>26</v>
      </c>
      <c r="B14">
        <v>4297</v>
      </c>
      <c r="C14" s="1">
        <v>57143</v>
      </c>
      <c r="D14" s="1">
        <f t="shared" si="0"/>
        <v>245543471000</v>
      </c>
      <c r="E14" s="4">
        <f>IF(C14&gt;Z!$A$9,((C14-Z!$A$9)*Z!$B$9)+((Z!$A$9-Z!$A$8)*Z!$B$8)+((Z!$A$8-Z!$A$7)*Z!$B$7)+((Z!$A$7-Z!$A$6)*Z!$B$6)+((Z!$A$6-Z!$A$5)*Z!$B$5)+((Z!$A$5-Z!$A$4)*Z!$B$4)+((Z!$A$4-Z!$A$3)*Z!$B$3)+((Z!$A$3-Z!$A$2)*Z!$B$2),IF(C14&gt;Z!$A$8,((C14-Z!$A$8)*Z!$B$8)+((Z!$A$8-Z!$A$7)*Z!$B$7)+((Z!$A$7-Z!$A$6)*Z!$B$6)+((Z!$A$6-Z!$A$5)*Z!$B$5)+((Z!$A$5-Z!$A$4)*Z!$B$4)+((Z!$A$4-Z!$A$3)*Z!$B$3)+((Z!$A$3-Z!$A$2)*Z!$B$2),IF(C14&gt;Z!$A$7,((C14-Z!$A$7)*Z!$B$7)+((Z!$A$7-Z!$A$6)*Z!$B$6)+((Z!$A$6-Z!$A$5)*Z!$B$5)+((Z!$A$5-Z!$A$4)*Z!$B$4)+((Z!$A$4-Z!$A$3)*Z!$B$3)+((Z!$A$3-Z!$A$2)*Z!$B$2),IF(C14&gt;Z!$A$6,((C14-Z!$A$6)*Z!$B$6)+((Z!$A$6-Z!$A$5)*Z!$B$5)+((Z!$A$5-Z!$A$4)*Z!$B$4)+((Z!$A$4-Z!$A$3)*Z!$B$3)+((Z!$A$3-Z!$A$2)*Z!$B$2),IF(C14&gt;Z!$A$5,((C14-Z!$A$5)*Z!$B$5)+((Z!$A$5-Z!$A$4)*Z!$B$4)+((Z!$A$4-Z!$A$3)*Z!$B$3)+((Z!$A$3-Z!$A$2)*Z!$B$2),IF(C14&gt;Z!$A$4,((C14-Z!$A$4)*Z!$B$4)+((Z!$A$4-Z!$A$3)*Z!$B$3)+((Z!$A$3-Z!$A$2)*Z!$B$2),IF(C14&gt;Z!$A$3,((C14-Z!$A$3)*Z!$B$3)+((Z!$A$3-Z!$A$2)*Z!$B$2),IF(C14&gt;Z!$A$2,((C14-Z!$A$2)*Z!$B$2),0))))))))</f>
        <v>7733.95</v>
      </c>
      <c r="F14" s="1">
        <f t="shared" si="1"/>
        <v>16476.828999999998</v>
      </c>
      <c r="G14" s="1">
        <f t="shared" si="6"/>
        <v>70800934212.99998</v>
      </c>
      <c r="H14" s="2">
        <f t="shared" si="2"/>
        <v>0.03655745654707719</v>
      </c>
      <c r="I14" s="2">
        <f t="shared" si="3"/>
        <v>0.03073081886306656</v>
      </c>
      <c r="J14" s="2">
        <f t="shared" si="4"/>
        <v>0.0286661844118594</v>
      </c>
      <c r="K14" s="3">
        <f t="shared" si="5"/>
        <v>0.9328155080928054</v>
      </c>
      <c r="L14" s="2">
        <f t="shared" si="10"/>
        <v>0.5819756510494211</v>
      </c>
      <c r="M14" s="1">
        <f t="shared" si="7"/>
        <v>40666.171</v>
      </c>
      <c r="N14" s="2">
        <f t="shared" si="8"/>
        <v>0.28834378664053334</v>
      </c>
      <c r="O14" t="s">
        <v>26</v>
      </c>
      <c r="P14" s="2">
        <f t="shared" si="9"/>
        <v>0.5306166010462328</v>
      </c>
    </row>
    <row r="15" spans="1:16" ht="12.75">
      <c r="A15" t="s">
        <v>27</v>
      </c>
      <c r="B15">
        <v>4542</v>
      </c>
      <c r="C15" s="1">
        <v>61955</v>
      </c>
      <c r="D15" s="1">
        <f t="shared" si="0"/>
        <v>281399610000</v>
      </c>
      <c r="E15" s="4">
        <f>IF(C15&gt;Z!$A$9,((C15-Z!$A$9)*Z!$B$9)+((Z!$A$9-Z!$A$8)*Z!$B$8)+((Z!$A$8-Z!$A$7)*Z!$B$7)+((Z!$A$7-Z!$A$6)*Z!$B$6)+((Z!$A$6-Z!$A$5)*Z!$B$5)+((Z!$A$5-Z!$A$4)*Z!$B$4)+((Z!$A$4-Z!$A$3)*Z!$B$3)+((Z!$A$3-Z!$A$2)*Z!$B$2),IF(C15&gt;Z!$A$8,((C15-Z!$A$8)*Z!$B$8)+((Z!$A$8-Z!$A$7)*Z!$B$7)+((Z!$A$7-Z!$A$6)*Z!$B$6)+((Z!$A$6-Z!$A$5)*Z!$B$5)+((Z!$A$5-Z!$A$4)*Z!$B$4)+((Z!$A$4-Z!$A$3)*Z!$B$3)+((Z!$A$3-Z!$A$2)*Z!$B$2),IF(C15&gt;Z!$A$7,((C15-Z!$A$7)*Z!$B$7)+((Z!$A$7-Z!$A$6)*Z!$B$6)+((Z!$A$6-Z!$A$5)*Z!$B$5)+((Z!$A$5-Z!$A$4)*Z!$B$4)+((Z!$A$4-Z!$A$3)*Z!$B$3)+((Z!$A$3-Z!$A$2)*Z!$B$2),IF(C15&gt;Z!$A$6,((C15-Z!$A$6)*Z!$B$6)+((Z!$A$6-Z!$A$5)*Z!$B$5)+((Z!$A$5-Z!$A$4)*Z!$B$4)+((Z!$A$4-Z!$A$3)*Z!$B$3)+((Z!$A$3-Z!$A$2)*Z!$B$2),IF(C15&gt;Z!$A$5,((C15-Z!$A$5)*Z!$B$5)+((Z!$A$5-Z!$A$4)*Z!$B$4)+((Z!$A$4-Z!$A$3)*Z!$B$3)+((Z!$A$3-Z!$A$2)*Z!$B$2),IF(C15&gt;Z!$A$4,((C15-Z!$A$4)*Z!$B$4)+((Z!$A$4-Z!$A$3)*Z!$B$3)+((Z!$A$3-Z!$A$2)*Z!$B$2),IF(C15&gt;Z!$A$3,((C15-Z!$A$3)*Z!$B$3)+((Z!$A$3-Z!$A$2)*Z!$B$2),IF(C15&gt;Z!$A$2,((C15-Z!$A$2)*Z!$B$2),0))))))))</f>
        <v>8455.75</v>
      </c>
      <c r="F15" s="1">
        <f t="shared" si="1"/>
        <v>17934.864999999998</v>
      </c>
      <c r="G15" s="1">
        <f t="shared" si="6"/>
        <v>81460156829.99998</v>
      </c>
      <c r="H15" s="2">
        <f t="shared" si="2"/>
        <v>0.03864183561480675</v>
      </c>
      <c r="I15" s="2">
        <f t="shared" si="3"/>
        <v>0.03521836849430044</v>
      </c>
      <c r="J15" s="2">
        <f t="shared" si="4"/>
        <v>0.0329819359569835</v>
      </c>
      <c r="K15" s="3">
        <f t="shared" si="5"/>
        <v>0.9364981220615353</v>
      </c>
      <c r="L15" s="2">
        <f t="shared" si="10"/>
        <v>0.6206174866642278</v>
      </c>
      <c r="M15" s="1">
        <f t="shared" si="7"/>
        <v>44020.135</v>
      </c>
      <c r="N15" s="2">
        <f t="shared" si="8"/>
        <v>0.2894821241223468</v>
      </c>
      <c r="O15" t="s">
        <v>27</v>
      </c>
      <c r="P15" s="2">
        <f t="shared" si="9"/>
        <v>0.5285300446922795</v>
      </c>
    </row>
    <row r="16" spans="1:16" ht="12.75">
      <c r="A16" t="s">
        <v>28</v>
      </c>
      <c r="B16">
        <v>3598</v>
      </c>
      <c r="C16" s="1">
        <v>67068</v>
      </c>
      <c r="D16" s="1">
        <f t="shared" si="0"/>
        <v>241310664000</v>
      </c>
      <c r="E16" s="4">
        <f>IF(C16&gt;Z!$A$9,((C16-Z!$A$9)*Z!$B$9)+((Z!$A$9-Z!$A$8)*Z!$B$8)+((Z!$A$8-Z!$A$7)*Z!$B$7)+((Z!$A$7-Z!$A$6)*Z!$B$6)+((Z!$A$6-Z!$A$5)*Z!$B$5)+((Z!$A$5-Z!$A$4)*Z!$B$4)+((Z!$A$4-Z!$A$3)*Z!$B$3)+((Z!$A$3-Z!$A$2)*Z!$B$2),IF(C16&gt;Z!$A$8,((C16-Z!$A$8)*Z!$B$8)+((Z!$A$8-Z!$A$7)*Z!$B$7)+((Z!$A$7-Z!$A$6)*Z!$B$6)+((Z!$A$6-Z!$A$5)*Z!$B$5)+((Z!$A$5-Z!$A$4)*Z!$B$4)+((Z!$A$4-Z!$A$3)*Z!$B$3)+((Z!$A$3-Z!$A$2)*Z!$B$2),IF(C16&gt;Z!$A$7,((C16-Z!$A$7)*Z!$B$7)+((Z!$A$7-Z!$A$6)*Z!$B$6)+((Z!$A$6-Z!$A$5)*Z!$B$5)+((Z!$A$5-Z!$A$4)*Z!$B$4)+((Z!$A$4-Z!$A$3)*Z!$B$3)+((Z!$A$3-Z!$A$2)*Z!$B$2),IF(C16&gt;Z!$A$6,((C16-Z!$A$6)*Z!$B$6)+((Z!$A$6-Z!$A$5)*Z!$B$5)+((Z!$A$5-Z!$A$4)*Z!$B$4)+((Z!$A$4-Z!$A$3)*Z!$B$3)+((Z!$A$3-Z!$A$2)*Z!$B$2),IF(C16&gt;Z!$A$5,((C16-Z!$A$5)*Z!$B$5)+((Z!$A$5-Z!$A$4)*Z!$B$4)+((Z!$A$4-Z!$A$3)*Z!$B$3)+((Z!$A$3-Z!$A$2)*Z!$B$2),IF(C16&gt;Z!$A$4,((C16-Z!$A$4)*Z!$B$4)+((Z!$A$4-Z!$A$3)*Z!$B$3)+((Z!$A$3-Z!$A$2)*Z!$B$2),IF(C16&gt;Z!$A$3,((C16-Z!$A$3)*Z!$B$3)+((Z!$A$3-Z!$A$2)*Z!$B$2),IF(C16&gt;Z!$A$2,((C16-Z!$A$2)*Z!$B$2),0))))))))</f>
        <v>9222.7</v>
      </c>
      <c r="F16" s="1">
        <f t="shared" si="1"/>
        <v>19484.104</v>
      </c>
      <c r="G16" s="1">
        <f t="shared" si="6"/>
        <v>70103806192</v>
      </c>
      <c r="H16" s="2">
        <f t="shared" si="2"/>
        <v>0.030610595451799796</v>
      </c>
      <c r="I16" s="2">
        <f t="shared" si="3"/>
        <v>0.030201064906793293</v>
      </c>
      <c r="J16" s="2">
        <f t="shared" si="4"/>
        <v>0.028383928243479763</v>
      </c>
      <c r="K16" s="3">
        <f t="shared" si="5"/>
        <v>0.9398320334424767</v>
      </c>
      <c r="L16" s="2">
        <f t="shared" si="10"/>
        <v>0.6512280821160276</v>
      </c>
      <c r="M16" s="1">
        <f t="shared" si="7"/>
        <v>47583.896</v>
      </c>
      <c r="N16" s="2">
        <f t="shared" si="8"/>
        <v>0.2905126737043001</v>
      </c>
      <c r="O16" t="s">
        <v>28</v>
      </c>
      <c r="P16" s="2">
        <f t="shared" si="9"/>
        <v>0.5266551646408785</v>
      </c>
    </row>
    <row r="17" spans="1:16" ht="12.75">
      <c r="A17" t="s">
        <v>29</v>
      </c>
      <c r="B17">
        <v>3696</v>
      </c>
      <c r="C17" s="1">
        <v>72053</v>
      </c>
      <c r="D17" s="1">
        <f t="shared" si="0"/>
        <v>266307888000</v>
      </c>
      <c r="E17" s="4">
        <f>IF(C17&gt;Z!$A$9,((C17-Z!$A$9)*Z!$B$9)+((Z!$A$9-Z!$A$8)*Z!$B$8)+((Z!$A$8-Z!$A$7)*Z!$B$7)+((Z!$A$7-Z!$A$6)*Z!$B$6)+((Z!$A$6-Z!$A$5)*Z!$B$5)+((Z!$A$5-Z!$A$4)*Z!$B$4)+((Z!$A$4-Z!$A$3)*Z!$B$3)+((Z!$A$3-Z!$A$2)*Z!$B$2),IF(C17&gt;Z!$A$8,((C17-Z!$A$8)*Z!$B$8)+((Z!$A$8-Z!$A$7)*Z!$B$7)+((Z!$A$7-Z!$A$6)*Z!$B$6)+((Z!$A$6-Z!$A$5)*Z!$B$5)+((Z!$A$5-Z!$A$4)*Z!$B$4)+((Z!$A$4-Z!$A$3)*Z!$B$3)+((Z!$A$3-Z!$A$2)*Z!$B$2),IF(C17&gt;Z!$A$7,((C17-Z!$A$7)*Z!$B$7)+((Z!$A$7-Z!$A$6)*Z!$B$6)+((Z!$A$6-Z!$A$5)*Z!$B$5)+((Z!$A$5-Z!$A$4)*Z!$B$4)+((Z!$A$4-Z!$A$3)*Z!$B$3)+((Z!$A$3-Z!$A$2)*Z!$B$2),IF(C17&gt;Z!$A$6,((C17-Z!$A$6)*Z!$B$6)+((Z!$A$6-Z!$A$5)*Z!$B$5)+((Z!$A$5-Z!$A$4)*Z!$B$4)+((Z!$A$4-Z!$A$3)*Z!$B$3)+((Z!$A$3-Z!$A$2)*Z!$B$2),IF(C17&gt;Z!$A$5,((C17-Z!$A$5)*Z!$B$5)+((Z!$A$5-Z!$A$4)*Z!$B$4)+((Z!$A$4-Z!$A$3)*Z!$B$3)+((Z!$A$3-Z!$A$2)*Z!$B$2),IF(C17&gt;Z!$A$4,((C17-Z!$A$4)*Z!$B$4)+((Z!$A$4-Z!$A$3)*Z!$B$3)+((Z!$A$3-Z!$A$2)*Z!$B$2),IF(C17&gt;Z!$A$3,((C17-Z!$A$3)*Z!$B$3)+((Z!$A$3-Z!$A$2)*Z!$B$2),IF(C17&gt;Z!$A$2,((C17-Z!$A$2)*Z!$B$2),0))))))))</f>
        <v>10375.75</v>
      </c>
      <c r="F17" s="1">
        <f t="shared" si="1"/>
        <v>21399.859</v>
      </c>
      <c r="G17" s="1">
        <f t="shared" si="6"/>
        <v>79093878864</v>
      </c>
      <c r="H17" s="2">
        <f t="shared" si="2"/>
        <v>0.03144434707889162</v>
      </c>
      <c r="I17" s="2">
        <f t="shared" si="3"/>
        <v>0.03332957473723183</v>
      </c>
      <c r="J17" s="2">
        <f t="shared" si="4"/>
        <v>0.03202386723519226</v>
      </c>
      <c r="K17" s="3">
        <f t="shared" si="5"/>
        <v>0.9608243575763062</v>
      </c>
      <c r="L17" s="2">
        <f t="shared" si="10"/>
        <v>0.6826724291949192</v>
      </c>
      <c r="M17" s="1">
        <f t="shared" si="7"/>
        <v>50653.141</v>
      </c>
      <c r="N17" s="2">
        <f t="shared" si="8"/>
        <v>0.29700163768337196</v>
      </c>
      <c r="O17" t="s">
        <v>29</v>
      </c>
      <c r="P17" s="2">
        <f t="shared" si="9"/>
        <v>0.5151486745777157</v>
      </c>
    </row>
    <row r="18" spans="1:16" ht="12.75">
      <c r="A18" t="s">
        <v>30</v>
      </c>
      <c r="B18">
        <v>3324</v>
      </c>
      <c r="C18" s="1">
        <v>77046</v>
      </c>
      <c r="D18" s="1">
        <f t="shared" si="0"/>
        <v>256100904000</v>
      </c>
      <c r="E18" s="4">
        <f>IF(C18&gt;Z!$A$9,((C18-Z!$A$9)*Z!$B$9)+((Z!$A$9-Z!$A$8)*Z!$B$8)+((Z!$A$8-Z!$A$7)*Z!$B$7)+((Z!$A$7-Z!$A$6)*Z!$B$6)+((Z!$A$6-Z!$A$5)*Z!$B$5)+((Z!$A$5-Z!$A$4)*Z!$B$4)+((Z!$A$4-Z!$A$3)*Z!$B$3)+((Z!$A$3-Z!$A$2)*Z!$B$2),IF(C18&gt;Z!$A$8,((C18-Z!$A$8)*Z!$B$8)+((Z!$A$8-Z!$A$7)*Z!$B$7)+((Z!$A$7-Z!$A$6)*Z!$B$6)+((Z!$A$6-Z!$A$5)*Z!$B$5)+((Z!$A$5-Z!$A$4)*Z!$B$4)+((Z!$A$4-Z!$A$3)*Z!$B$3)+((Z!$A$3-Z!$A$2)*Z!$B$2),IF(C18&gt;Z!$A$7,((C18-Z!$A$7)*Z!$B$7)+((Z!$A$7-Z!$A$6)*Z!$B$6)+((Z!$A$6-Z!$A$5)*Z!$B$5)+((Z!$A$5-Z!$A$4)*Z!$B$4)+((Z!$A$4-Z!$A$3)*Z!$B$3)+((Z!$A$3-Z!$A$2)*Z!$B$2),IF(C18&gt;Z!$A$6,((C18-Z!$A$6)*Z!$B$6)+((Z!$A$6-Z!$A$5)*Z!$B$5)+((Z!$A$5-Z!$A$4)*Z!$B$4)+((Z!$A$4-Z!$A$3)*Z!$B$3)+((Z!$A$3-Z!$A$2)*Z!$B$2),IF(C18&gt;Z!$A$5,((C18-Z!$A$5)*Z!$B$5)+((Z!$A$5-Z!$A$4)*Z!$B$4)+((Z!$A$4-Z!$A$3)*Z!$B$3)+((Z!$A$3-Z!$A$2)*Z!$B$2),IF(C18&gt;Z!$A$4,((C18-Z!$A$4)*Z!$B$4)+((Z!$A$4-Z!$A$3)*Z!$B$3)+((Z!$A$3-Z!$A$2)*Z!$B$2),IF(C18&gt;Z!$A$3,((C18-Z!$A$3)*Z!$B$3)+((Z!$A$3-Z!$A$2)*Z!$B$2),IF(C18&gt;Z!$A$2,((C18-Z!$A$2)*Z!$B$2),0))))))))</f>
        <v>11624</v>
      </c>
      <c r="F18" s="1">
        <f t="shared" si="1"/>
        <v>23412.038</v>
      </c>
      <c r="G18" s="1">
        <f t="shared" si="6"/>
        <v>77821614312</v>
      </c>
      <c r="H18" s="2">
        <f t="shared" si="2"/>
        <v>0.028279493963808373</v>
      </c>
      <c r="I18" s="2">
        <f t="shared" si="3"/>
        <v>0.03205212689809862</v>
      </c>
      <c r="J18" s="2">
        <f t="shared" si="4"/>
        <v>0.03150874733354543</v>
      </c>
      <c r="K18" s="3">
        <f t="shared" si="5"/>
        <v>0.9830470044536913</v>
      </c>
      <c r="L18" s="2">
        <f t="shared" si="10"/>
        <v>0.7109519231587276</v>
      </c>
      <c r="M18" s="1">
        <f t="shared" si="7"/>
        <v>53633.962</v>
      </c>
      <c r="N18" s="2">
        <f t="shared" si="8"/>
        <v>0.3038709082885549</v>
      </c>
      <c r="O18" t="s">
        <v>30</v>
      </c>
      <c r="P18" s="2">
        <f t="shared" si="9"/>
        <v>0.5035032832254928</v>
      </c>
    </row>
    <row r="19" spans="1:16" ht="12.75">
      <c r="A19" t="s">
        <v>31</v>
      </c>
      <c r="B19">
        <v>3023</v>
      </c>
      <c r="C19" s="1">
        <v>81984</v>
      </c>
      <c r="D19" s="1">
        <f t="shared" si="0"/>
        <v>247837632000</v>
      </c>
      <c r="E19" s="4">
        <f>IF(C19&gt;Z!$A$9,((C19-Z!$A$9)*Z!$B$9)+((Z!$A$9-Z!$A$8)*Z!$B$8)+((Z!$A$8-Z!$A$7)*Z!$B$7)+((Z!$A$7-Z!$A$6)*Z!$B$6)+((Z!$A$6-Z!$A$5)*Z!$B$5)+((Z!$A$5-Z!$A$4)*Z!$B$4)+((Z!$A$4-Z!$A$3)*Z!$B$3)+((Z!$A$3-Z!$A$2)*Z!$B$2),IF(C19&gt;Z!$A$8,((C19-Z!$A$8)*Z!$B$8)+((Z!$A$8-Z!$A$7)*Z!$B$7)+((Z!$A$7-Z!$A$6)*Z!$B$6)+((Z!$A$6-Z!$A$5)*Z!$B$5)+((Z!$A$5-Z!$A$4)*Z!$B$4)+((Z!$A$4-Z!$A$3)*Z!$B$3)+((Z!$A$3-Z!$A$2)*Z!$B$2),IF(C19&gt;Z!$A$7,((C19-Z!$A$7)*Z!$B$7)+((Z!$A$7-Z!$A$6)*Z!$B$6)+((Z!$A$6-Z!$A$5)*Z!$B$5)+((Z!$A$5-Z!$A$4)*Z!$B$4)+((Z!$A$4-Z!$A$3)*Z!$B$3)+((Z!$A$3-Z!$A$2)*Z!$B$2),IF(C19&gt;Z!$A$6,((C19-Z!$A$6)*Z!$B$6)+((Z!$A$6-Z!$A$5)*Z!$B$5)+((Z!$A$5-Z!$A$4)*Z!$B$4)+((Z!$A$4-Z!$A$3)*Z!$B$3)+((Z!$A$3-Z!$A$2)*Z!$B$2),IF(C19&gt;Z!$A$5,((C19-Z!$A$5)*Z!$B$5)+((Z!$A$5-Z!$A$4)*Z!$B$4)+((Z!$A$4-Z!$A$3)*Z!$B$3)+((Z!$A$3-Z!$A$2)*Z!$B$2),IF(C19&gt;Z!$A$4,((C19-Z!$A$4)*Z!$B$4)+((Z!$A$4-Z!$A$3)*Z!$B$3)+((Z!$A$3-Z!$A$2)*Z!$B$2),IF(C19&gt;Z!$A$3,((C19-Z!$A$3)*Z!$B$3)+((Z!$A$3-Z!$A$2)*Z!$B$2),IF(C19&gt;Z!$A$2,((C19-Z!$A$2)*Z!$B$2),0))))))))</f>
        <v>12858.5</v>
      </c>
      <c r="F19" s="1">
        <f t="shared" si="1"/>
        <v>25402.052</v>
      </c>
      <c r="G19" s="1">
        <f t="shared" si="6"/>
        <v>76790403196</v>
      </c>
      <c r="H19" s="2">
        <f t="shared" si="2"/>
        <v>0.02571868539488349</v>
      </c>
      <c r="I19" s="2">
        <f t="shared" si="3"/>
        <v>0.03101794295497007</v>
      </c>
      <c r="J19" s="2">
        <f t="shared" si="4"/>
        <v>0.03109122617584597</v>
      </c>
      <c r="K19" s="3">
        <f t="shared" si="5"/>
        <v>1.0023626073780032</v>
      </c>
      <c r="L19" s="2">
        <f t="shared" si="10"/>
        <v>0.7366706085536111</v>
      </c>
      <c r="M19" s="1">
        <f t="shared" si="7"/>
        <v>56581.948000000004</v>
      </c>
      <c r="N19" s="2">
        <f t="shared" si="8"/>
        <v>0.30984157884465263</v>
      </c>
      <c r="O19" t="s">
        <v>31</v>
      </c>
      <c r="P19" s="2">
        <f t="shared" si="9"/>
        <v>0.4938007370428184</v>
      </c>
    </row>
    <row r="20" spans="1:16" ht="12.75">
      <c r="A20" t="s">
        <v>32</v>
      </c>
      <c r="B20">
        <v>2562</v>
      </c>
      <c r="C20" s="1">
        <v>87165</v>
      </c>
      <c r="D20" s="1">
        <f t="shared" si="0"/>
        <v>223316730000</v>
      </c>
      <c r="E20" s="4">
        <f>IF(C20&gt;Z!$A$9,((C20-Z!$A$9)*Z!$B$9)+((Z!$A$9-Z!$A$8)*Z!$B$8)+((Z!$A$8-Z!$A$7)*Z!$B$7)+((Z!$A$7-Z!$A$6)*Z!$B$6)+((Z!$A$6-Z!$A$5)*Z!$B$5)+((Z!$A$5-Z!$A$4)*Z!$B$4)+((Z!$A$4-Z!$A$3)*Z!$B$3)+((Z!$A$3-Z!$A$2)*Z!$B$2),IF(C20&gt;Z!$A$8,((C20-Z!$A$8)*Z!$B$8)+((Z!$A$8-Z!$A$7)*Z!$B$7)+((Z!$A$7-Z!$A$6)*Z!$B$6)+((Z!$A$6-Z!$A$5)*Z!$B$5)+((Z!$A$5-Z!$A$4)*Z!$B$4)+((Z!$A$4-Z!$A$3)*Z!$B$3)+((Z!$A$3-Z!$A$2)*Z!$B$2),IF(C20&gt;Z!$A$7,((C20-Z!$A$7)*Z!$B$7)+((Z!$A$7-Z!$A$6)*Z!$B$6)+((Z!$A$6-Z!$A$5)*Z!$B$5)+((Z!$A$5-Z!$A$4)*Z!$B$4)+((Z!$A$4-Z!$A$3)*Z!$B$3)+((Z!$A$3-Z!$A$2)*Z!$B$2),IF(C20&gt;Z!$A$6,((C20-Z!$A$6)*Z!$B$6)+((Z!$A$6-Z!$A$5)*Z!$B$5)+((Z!$A$5-Z!$A$4)*Z!$B$4)+((Z!$A$4-Z!$A$3)*Z!$B$3)+((Z!$A$3-Z!$A$2)*Z!$B$2),IF(C20&gt;Z!$A$5,((C20-Z!$A$5)*Z!$B$5)+((Z!$A$5-Z!$A$4)*Z!$B$4)+((Z!$A$4-Z!$A$3)*Z!$B$3)+((Z!$A$3-Z!$A$2)*Z!$B$2),IF(C20&gt;Z!$A$4,((C20-Z!$A$4)*Z!$B$4)+((Z!$A$4-Z!$A$3)*Z!$B$3)+((Z!$A$3-Z!$A$2)*Z!$B$2),IF(C20&gt;Z!$A$3,((C20-Z!$A$3)*Z!$B$3)+((Z!$A$3-Z!$A$2)*Z!$B$2),IF(C20&gt;Z!$A$2,((C20-Z!$A$2)*Z!$B$2),0))))))))</f>
        <v>14153.75</v>
      </c>
      <c r="F20" s="1">
        <f t="shared" si="1"/>
        <v>27489.995</v>
      </c>
      <c r="G20" s="1">
        <f t="shared" si="6"/>
        <v>70429367190</v>
      </c>
      <c r="H20" s="2">
        <f t="shared" si="2"/>
        <v>0.021796649679686236</v>
      </c>
      <c r="I20" s="2">
        <f t="shared" si="3"/>
        <v>0.0279490468664196</v>
      </c>
      <c r="J20" s="2">
        <f t="shared" si="4"/>
        <v>0.028515742769795203</v>
      </c>
      <c r="K20" s="3">
        <f t="shared" si="5"/>
        <v>1.020276036821008</v>
      </c>
      <c r="L20" s="2">
        <f t="shared" si="10"/>
        <v>0.7584672582332973</v>
      </c>
      <c r="M20" s="1">
        <f t="shared" si="7"/>
        <v>59675.005000000005</v>
      </c>
      <c r="N20" s="2">
        <f t="shared" si="8"/>
        <v>0.3153788217747949</v>
      </c>
      <c r="O20" t="s">
        <v>32</v>
      </c>
      <c r="P20" s="2">
        <f t="shared" si="9"/>
        <v>0.48513086306490777</v>
      </c>
    </row>
    <row r="21" spans="1:16" ht="12.75">
      <c r="A21" t="s">
        <v>33</v>
      </c>
      <c r="B21">
        <v>2511</v>
      </c>
      <c r="C21" s="1">
        <v>91983</v>
      </c>
      <c r="D21" s="1">
        <f t="shared" si="0"/>
        <v>230969313000</v>
      </c>
      <c r="E21" s="4">
        <f>IF(C21&gt;Z!$A$9,((C21-Z!$A$9)*Z!$B$9)+((Z!$A$9-Z!$A$8)*Z!$B$8)+((Z!$A$8-Z!$A$7)*Z!$B$7)+((Z!$A$7-Z!$A$6)*Z!$B$6)+((Z!$A$6-Z!$A$5)*Z!$B$5)+((Z!$A$5-Z!$A$4)*Z!$B$4)+((Z!$A$4-Z!$A$3)*Z!$B$3)+((Z!$A$3-Z!$A$2)*Z!$B$2),IF(C21&gt;Z!$A$8,((C21-Z!$A$8)*Z!$B$8)+((Z!$A$8-Z!$A$7)*Z!$B$7)+((Z!$A$7-Z!$A$6)*Z!$B$6)+((Z!$A$6-Z!$A$5)*Z!$B$5)+((Z!$A$5-Z!$A$4)*Z!$B$4)+((Z!$A$4-Z!$A$3)*Z!$B$3)+((Z!$A$3-Z!$A$2)*Z!$B$2),IF(C21&gt;Z!$A$7,((C21-Z!$A$7)*Z!$B$7)+((Z!$A$7-Z!$A$6)*Z!$B$6)+((Z!$A$6-Z!$A$5)*Z!$B$5)+((Z!$A$5-Z!$A$4)*Z!$B$4)+((Z!$A$4-Z!$A$3)*Z!$B$3)+((Z!$A$3-Z!$A$2)*Z!$B$2),IF(C21&gt;Z!$A$6,((C21-Z!$A$6)*Z!$B$6)+((Z!$A$6-Z!$A$5)*Z!$B$5)+((Z!$A$5-Z!$A$4)*Z!$B$4)+((Z!$A$4-Z!$A$3)*Z!$B$3)+((Z!$A$3-Z!$A$2)*Z!$B$2),IF(C21&gt;Z!$A$5,((C21-Z!$A$5)*Z!$B$5)+((Z!$A$5-Z!$A$4)*Z!$B$4)+((Z!$A$4-Z!$A$3)*Z!$B$3)+((Z!$A$3-Z!$A$2)*Z!$B$2),IF(C21&gt;Z!$A$4,((C21-Z!$A$4)*Z!$B$4)+((Z!$A$4-Z!$A$3)*Z!$B$3)+((Z!$A$3-Z!$A$2)*Z!$B$2),IF(C21&gt;Z!$A$3,((C21-Z!$A$3)*Z!$B$3)+((Z!$A$3-Z!$A$2)*Z!$B$2),IF(C21&gt;Z!$A$2,((C21-Z!$A$2)*Z!$B$2),0))))))))</f>
        <v>15358.25</v>
      </c>
      <c r="F21" s="1">
        <f t="shared" si="1"/>
        <v>29431.648999999998</v>
      </c>
      <c r="G21" s="1">
        <f t="shared" si="6"/>
        <v>73902870639</v>
      </c>
      <c r="H21" s="2">
        <f t="shared" si="2"/>
        <v>0.02136275852681192</v>
      </c>
      <c r="I21" s="2">
        <f t="shared" si="3"/>
        <v>0.028906800461128628</v>
      </c>
      <c r="J21" s="2">
        <f t="shared" si="4"/>
        <v>0.029922109670614726</v>
      </c>
      <c r="K21" s="3">
        <f t="shared" si="5"/>
        <v>1.0351235416334437</v>
      </c>
      <c r="L21" s="2">
        <f t="shared" si="10"/>
        <v>0.7798300167601092</v>
      </c>
      <c r="M21" s="1">
        <f t="shared" si="7"/>
        <v>62551.351</v>
      </c>
      <c r="N21" s="2">
        <f t="shared" si="8"/>
        <v>0.31996835284780883</v>
      </c>
      <c r="O21" t="s">
        <v>33</v>
      </c>
      <c r="P21" s="2">
        <f t="shared" si="9"/>
        <v>0.47817228997260736</v>
      </c>
    </row>
    <row r="22" spans="1:16" ht="12.75">
      <c r="A22" t="s">
        <v>34</v>
      </c>
      <c r="B22">
        <v>2129</v>
      </c>
      <c r="C22" s="1">
        <v>97145</v>
      </c>
      <c r="D22" s="1">
        <f t="shared" si="0"/>
        <v>206821705000</v>
      </c>
      <c r="E22" s="4">
        <f>IF(C22&gt;Z!$A$9,((C22-Z!$A$9)*Z!$B$9)+((Z!$A$9-Z!$A$8)*Z!$B$8)+((Z!$A$8-Z!$A$7)*Z!$B$7)+((Z!$A$7-Z!$A$6)*Z!$B$6)+((Z!$A$6-Z!$A$5)*Z!$B$5)+((Z!$A$5-Z!$A$4)*Z!$B$4)+((Z!$A$4-Z!$A$3)*Z!$B$3)+((Z!$A$3-Z!$A$2)*Z!$B$2),IF(C22&gt;Z!$A$8,((C22-Z!$A$8)*Z!$B$8)+((Z!$A$8-Z!$A$7)*Z!$B$7)+((Z!$A$7-Z!$A$6)*Z!$B$6)+((Z!$A$6-Z!$A$5)*Z!$B$5)+((Z!$A$5-Z!$A$4)*Z!$B$4)+((Z!$A$4-Z!$A$3)*Z!$B$3)+((Z!$A$3-Z!$A$2)*Z!$B$2),IF(C22&gt;Z!$A$7,((C22-Z!$A$7)*Z!$B$7)+((Z!$A$7-Z!$A$6)*Z!$B$6)+((Z!$A$6-Z!$A$5)*Z!$B$5)+((Z!$A$5-Z!$A$4)*Z!$B$4)+((Z!$A$4-Z!$A$3)*Z!$B$3)+((Z!$A$3-Z!$A$2)*Z!$B$2),IF(C22&gt;Z!$A$6,((C22-Z!$A$6)*Z!$B$6)+((Z!$A$6-Z!$A$5)*Z!$B$5)+((Z!$A$5-Z!$A$4)*Z!$B$4)+((Z!$A$4-Z!$A$3)*Z!$B$3)+((Z!$A$3-Z!$A$2)*Z!$B$2),IF(C22&gt;Z!$A$5,((C22-Z!$A$5)*Z!$B$5)+((Z!$A$5-Z!$A$4)*Z!$B$4)+((Z!$A$4-Z!$A$3)*Z!$B$3)+((Z!$A$3-Z!$A$2)*Z!$B$2),IF(C22&gt;Z!$A$4,((C22-Z!$A$4)*Z!$B$4)+((Z!$A$4-Z!$A$3)*Z!$B$3)+((Z!$A$3-Z!$A$2)*Z!$B$2),IF(C22&gt;Z!$A$3,((C22-Z!$A$3)*Z!$B$3)+((Z!$A$3-Z!$A$2)*Z!$B$2),IF(C22&gt;Z!$A$2,((C22-Z!$A$2)*Z!$B$2),0))))))))</f>
        <v>16648.75</v>
      </c>
      <c r="F22" s="1">
        <f t="shared" si="1"/>
        <v>31511.934999999998</v>
      </c>
      <c r="G22" s="1">
        <f t="shared" si="6"/>
        <v>67088909614.99999</v>
      </c>
      <c r="H22" s="2">
        <f t="shared" si="2"/>
        <v>0.01811282871508665</v>
      </c>
      <c r="I22" s="2">
        <f t="shared" si="3"/>
        <v>0.02588462371824005</v>
      </c>
      <c r="J22" s="2">
        <f t="shared" si="4"/>
        <v>0.027163244050260504</v>
      </c>
      <c r="K22" s="3">
        <f t="shared" si="5"/>
        <v>1.0493969062845387</v>
      </c>
      <c r="L22" s="2">
        <f t="shared" si="10"/>
        <v>0.7979428454751959</v>
      </c>
      <c r="M22" s="1">
        <f t="shared" si="7"/>
        <v>65633.065</v>
      </c>
      <c r="N22" s="2">
        <f t="shared" si="8"/>
        <v>0.32438041072623397</v>
      </c>
      <c r="O22" t="s">
        <v>34</v>
      </c>
      <c r="P22" s="2">
        <f t="shared" si="9"/>
        <v>0.4716684329286665</v>
      </c>
    </row>
    <row r="23" spans="1:16" ht="12.75">
      <c r="A23" t="s">
        <v>35</v>
      </c>
      <c r="B23">
        <v>2446</v>
      </c>
      <c r="C23" s="1">
        <v>101864</v>
      </c>
      <c r="D23" s="1">
        <f t="shared" si="0"/>
        <v>249159344000</v>
      </c>
      <c r="E23" s="4">
        <f>IF(C23&gt;Z!$A$9,((C23-Z!$A$9)*Z!$B$9)+((Z!$A$9-Z!$A$8)*Z!$B$8)+((Z!$A$8-Z!$A$7)*Z!$B$7)+((Z!$A$7-Z!$A$6)*Z!$B$6)+((Z!$A$6-Z!$A$5)*Z!$B$5)+((Z!$A$5-Z!$A$4)*Z!$B$4)+((Z!$A$4-Z!$A$3)*Z!$B$3)+((Z!$A$3-Z!$A$2)*Z!$B$2),IF(C23&gt;Z!$A$8,((C23-Z!$A$8)*Z!$B$8)+((Z!$A$8-Z!$A$7)*Z!$B$7)+((Z!$A$7-Z!$A$6)*Z!$B$6)+((Z!$A$6-Z!$A$5)*Z!$B$5)+((Z!$A$5-Z!$A$4)*Z!$B$4)+((Z!$A$4-Z!$A$3)*Z!$B$3)+((Z!$A$3-Z!$A$2)*Z!$B$2),IF(C23&gt;Z!$A$7,((C23-Z!$A$7)*Z!$B$7)+((Z!$A$7-Z!$A$6)*Z!$B$6)+((Z!$A$6-Z!$A$5)*Z!$B$5)+((Z!$A$5-Z!$A$4)*Z!$B$4)+((Z!$A$4-Z!$A$3)*Z!$B$3)+((Z!$A$3-Z!$A$2)*Z!$B$2),IF(C23&gt;Z!$A$6,((C23-Z!$A$6)*Z!$B$6)+((Z!$A$6-Z!$A$5)*Z!$B$5)+((Z!$A$5-Z!$A$4)*Z!$B$4)+((Z!$A$4-Z!$A$3)*Z!$B$3)+((Z!$A$3-Z!$A$2)*Z!$B$2),IF(C23&gt;Z!$A$5,((C23-Z!$A$5)*Z!$B$5)+((Z!$A$5-Z!$A$4)*Z!$B$4)+((Z!$A$4-Z!$A$3)*Z!$B$3)+((Z!$A$3-Z!$A$2)*Z!$B$2),IF(C23&gt;Z!$A$4,((C23-Z!$A$4)*Z!$B$4)+((Z!$A$4-Z!$A$3)*Z!$B$3)+((Z!$A$3-Z!$A$2)*Z!$B$2),IF(C23&gt;Z!$A$3,((C23-Z!$A$3)*Z!$B$3)+((Z!$A$3-Z!$A$2)*Z!$B$2),IF(C23&gt;Z!$A$2,((C23-Z!$A$2)*Z!$B$2),0))))))))</f>
        <v>17828.5</v>
      </c>
      <c r="F23" s="1">
        <f t="shared" si="1"/>
        <v>33413.691999999995</v>
      </c>
      <c r="G23" s="1">
        <f t="shared" si="6"/>
        <v>81729890631.99998</v>
      </c>
      <c r="H23" s="2">
        <f t="shared" si="2"/>
        <v>0.020809759998638773</v>
      </c>
      <c r="I23" s="2">
        <f t="shared" si="3"/>
        <v>0.031183360882377074</v>
      </c>
      <c r="J23" s="2">
        <f t="shared" si="4"/>
        <v>0.03309114692992041</v>
      </c>
      <c r="K23" s="3">
        <f t="shared" si="5"/>
        <v>1.0611796161016596</v>
      </c>
      <c r="L23" s="2">
        <f t="shared" si="10"/>
        <v>0.8187526054738347</v>
      </c>
      <c r="M23" s="1">
        <f t="shared" si="7"/>
        <v>68450.308</v>
      </c>
      <c r="N23" s="2">
        <f t="shared" si="8"/>
        <v>0.32802257912510796</v>
      </c>
      <c r="O23" t="s">
        <v>35</v>
      </c>
      <c r="P23" s="2">
        <f t="shared" si="9"/>
        <v>0.46643130606459166</v>
      </c>
    </row>
    <row r="24" spans="1:16" ht="12.75">
      <c r="A24" t="s">
        <v>36</v>
      </c>
      <c r="B24">
        <v>1912</v>
      </c>
      <c r="C24" s="1">
        <v>107132</v>
      </c>
      <c r="D24" s="1">
        <f t="shared" si="0"/>
        <v>204836384000</v>
      </c>
      <c r="E24" s="4">
        <f>IF(C24&gt;Z!$A$9,((C24-Z!$A$9)*Z!$B$9)+((Z!$A$9-Z!$A$8)*Z!$B$8)+((Z!$A$8-Z!$A$7)*Z!$B$7)+((Z!$A$7-Z!$A$6)*Z!$B$6)+((Z!$A$6-Z!$A$5)*Z!$B$5)+((Z!$A$5-Z!$A$4)*Z!$B$4)+((Z!$A$4-Z!$A$3)*Z!$B$3)+((Z!$A$3-Z!$A$2)*Z!$B$2),IF(C24&gt;Z!$A$8,((C24-Z!$A$8)*Z!$B$8)+((Z!$A$8-Z!$A$7)*Z!$B$7)+((Z!$A$7-Z!$A$6)*Z!$B$6)+((Z!$A$6-Z!$A$5)*Z!$B$5)+((Z!$A$5-Z!$A$4)*Z!$B$4)+((Z!$A$4-Z!$A$3)*Z!$B$3)+((Z!$A$3-Z!$A$2)*Z!$B$2),IF(C24&gt;Z!$A$7,((C24-Z!$A$7)*Z!$B$7)+((Z!$A$7-Z!$A$6)*Z!$B$6)+((Z!$A$6-Z!$A$5)*Z!$B$5)+((Z!$A$5-Z!$A$4)*Z!$B$4)+((Z!$A$4-Z!$A$3)*Z!$B$3)+((Z!$A$3-Z!$A$2)*Z!$B$2),IF(C24&gt;Z!$A$6,((C24-Z!$A$6)*Z!$B$6)+((Z!$A$6-Z!$A$5)*Z!$B$5)+((Z!$A$5-Z!$A$4)*Z!$B$4)+((Z!$A$4-Z!$A$3)*Z!$B$3)+((Z!$A$3-Z!$A$2)*Z!$B$2),IF(C24&gt;Z!$A$5,((C24-Z!$A$5)*Z!$B$5)+((Z!$A$5-Z!$A$4)*Z!$B$4)+((Z!$A$4-Z!$A$3)*Z!$B$3)+((Z!$A$3-Z!$A$2)*Z!$B$2),IF(C24&gt;Z!$A$4,((C24-Z!$A$4)*Z!$B$4)+((Z!$A$4-Z!$A$3)*Z!$B$3)+((Z!$A$3-Z!$A$2)*Z!$B$2),IF(C24&gt;Z!$A$3,((C24-Z!$A$3)*Z!$B$3)+((Z!$A$3-Z!$A$2)*Z!$B$2),IF(C24&gt;Z!$A$2,((C24-Z!$A$2)*Z!$B$2),0))))))))</f>
        <v>19145.5</v>
      </c>
      <c r="F24" s="1">
        <f>E24+(106800*0.124)+(C24*0.029)</f>
        <v>35495.528</v>
      </c>
      <c r="G24" s="1">
        <f t="shared" si="6"/>
        <v>67867449536</v>
      </c>
      <c r="H24" s="2">
        <f t="shared" si="2"/>
        <v>0.016266664397954756</v>
      </c>
      <c r="I24" s="2">
        <f t="shared" si="3"/>
        <v>0.02563615227736821</v>
      </c>
      <c r="J24" s="2">
        <f t="shared" si="4"/>
        <v>0.02747846261616585</v>
      </c>
      <c r="K24" s="3">
        <f t="shared" si="5"/>
        <v>1.0718637617246503</v>
      </c>
      <c r="L24" s="2">
        <f t="shared" si="10"/>
        <v>0.8350192698717894</v>
      </c>
      <c r="M24" s="1">
        <f t="shared" si="7"/>
        <v>71636.47200000001</v>
      </c>
      <c r="N24" s="2">
        <f t="shared" si="8"/>
        <v>0.3313251689504536</v>
      </c>
      <c r="O24" t="s">
        <v>36</v>
      </c>
      <c r="P24" s="2">
        <f t="shared" si="9"/>
        <v>0.4606221944353103</v>
      </c>
    </row>
    <row r="25" spans="1:16" ht="12.75">
      <c r="A25" t="s">
        <v>37</v>
      </c>
      <c r="B25">
        <v>1699</v>
      </c>
      <c r="C25" s="1">
        <v>112112</v>
      </c>
      <c r="D25" s="1">
        <f t="shared" si="0"/>
        <v>190478288000</v>
      </c>
      <c r="E25" s="4">
        <f>IF(C25&gt;Z!$A$9,((C25-Z!$A$9)*Z!$B$9)+((Z!$A$9-Z!$A$8)*Z!$B$8)+((Z!$A$8-Z!$A$7)*Z!$B$7)+((Z!$A$7-Z!$A$6)*Z!$B$6)+((Z!$A$6-Z!$A$5)*Z!$B$5)+((Z!$A$5-Z!$A$4)*Z!$B$4)+((Z!$A$4-Z!$A$3)*Z!$B$3)+((Z!$A$3-Z!$A$2)*Z!$B$2),IF(C25&gt;Z!$A$8,((C25-Z!$A$8)*Z!$B$8)+((Z!$A$8-Z!$A$7)*Z!$B$7)+((Z!$A$7-Z!$A$6)*Z!$B$6)+((Z!$A$6-Z!$A$5)*Z!$B$5)+((Z!$A$5-Z!$A$4)*Z!$B$4)+((Z!$A$4-Z!$A$3)*Z!$B$3)+((Z!$A$3-Z!$A$2)*Z!$B$2),IF(C25&gt;Z!$A$7,((C25-Z!$A$7)*Z!$B$7)+((Z!$A$7-Z!$A$6)*Z!$B$6)+((Z!$A$6-Z!$A$5)*Z!$B$5)+((Z!$A$5-Z!$A$4)*Z!$B$4)+((Z!$A$4-Z!$A$3)*Z!$B$3)+((Z!$A$3-Z!$A$2)*Z!$B$2),IF(C25&gt;Z!$A$6,((C25-Z!$A$6)*Z!$B$6)+((Z!$A$6-Z!$A$5)*Z!$B$5)+((Z!$A$5-Z!$A$4)*Z!$B$4)+((Z!$A$4-Z!$A$3)*Z!$B$3)+((Z!$A$3-Z!$A$2)*Z!$B$2),IF(C25&gt;Z!$A$5,((C25-Z!$A$5)*Z!$B$5)+((Z!$A$5-Z!$A$4)*Z!$B$4)+((Z!$A$4-Z!$A$3)*Z!$B$3)+((Z!$A$3-Z!$A$2)*Z!$B$2),IF(C25&gt;Z!$A$4,((C25-Z!$A$4)*Z!$B$4)+((Z!$A$4-Z!$A$3)*Z!$B$3)+((Z!$A$3-Z!$A$2)*Z!$B$2),IF(C25&gt;Z!$A$3,((C25-Z!$A$3)*Z!$B$3)+((Z!$A$3-Z!$A$2)*Z!$B$2),IF(C25&gt;Z!$A$2,((C25-Z!$A$2)*Z!$B$2),0))))))))</f>
        <v>20390.5</v>
      </c>
      <c r="F25" s="1">
        <f aca="true" t="shared" si="11" ref="F25:F44">E25+(106800*0.124)+(C25*0.029)</f>
        <v>36884.948</v>
      </c>
      <c r="G25" s="1">
        <f t="shared" si="6"/>
        <v>62667526651.99999</v>
      </c>
      <c r="H25" s="2">
        <f t="shared" si="2"/>
        <v>0.01445453075947967</v>
      </c>
      <c r="I25" s="2">
        <f t="shared" si="3"/>
        <v>0.02383917496171187</v>
      </c>
      <c r="J25" s="2">
        <f t="shared" si="4"/>
        <v>0.025373095646405976</v>
      </c>
      <c r="K25" s="3">
        <f t="shared" si="5"/>
        <v>1.064344537390985</v>
      </c>
      <c r="L25" s="2">
        <f t="shared" si="10"/>
        <v>0.8494738006312691</v>
      </c>
      <c r="M25" s="1">
        <f t="shared" si="7"/>
        <v>75227.052</v>
      </c>
      <c r="N25" s="2">
        <f t="shared" si="8"/>
        <v>0.3290008919651777</v>
      </c>
      <c r="O25" t="s">
        <v>37</v>
      </c>
      <c r="P25" s="2">
        <f t="shared" si="9"/>
        <v>0.4471864241207551</v>
      </c>
    </row>
    <row r="26" spans="1:16" ht="12.75">
      <c r="A26" t="s">
        <v>38</v>
      </c>
      <c r="B26">
        <v>1482</v>
      </c>
      <c r="C26" s="1">
        <v>117156</v>
      </c>
      <c r="D26" s="1">
        <f t="shared" si="0"/>
        <v>173625192000</v>
      </c>
      <c r="E26" s="4">
        <f>IF(C26&gt;Z!$A$9,((C26-Z!$A$9)*Z!$B$9)+((Z!$A$9-Z!$A$8)*Z!$B$8)+((Z!$A$8-Z!$A$7)*Z!$B$7)+((Z!$A$7-Z!$A$6)*Z!$B$6)+((Z!$A$6-Z!$A$5)*Z!$B$5)+((Z!$A$5-Z!$A$4)*Z!$B$4)+((Z!$A$4-Z!$A$3)*Z!$B$3)+((Z!$A$3-Z!$A$2)*Z!$B$2),IF(C26&gt;Z!$A$8,((C26-Z!$A$8)*Z!$B$8)+((Z!$A$8-Z!$A$7)*Z!$B$7)+((Z!$A$7-Z!$A$6)*Z!$B$6)+((Z!$A$6-Z!$A$5)*Z!$B$5)+((Z!$A$5-Z!$A$4)*Z!$B$4)+((Z!$A$4-Z!$A$3)*Z!$B$3)+((Z!$A$3-Z!$A$2)*Z!$B$2),IF(C26&gt;Z!$A$7,((C26-Z!$A$7)*Z!$B$7)+((Z!$A$7-Z!$A$6)*Z!$B$6)+((Z!$A$6-Z!$A$5)*Z!$B$5)+((Z!$A$5-Z!$A$4)*Z!$B$4)+((Z!$A$4-Z!$A$3)*Z!$B$3)+((Z!$A$3-Z!$A$2)*Z!$B$2),IF(C26&gt;Z!$A$6,((C26-Z!$A$6)*Z!$B$6)+((Z!$A$6-Z!$A$5)*Z!$B$5)+((Z!$A$5-Z!$A$4)*Z!$B$4)+((Z!$A$4-Z!$A$3)*Z!$B$3)+((Z!$A$3-Z!$A$2)*Z!$B$2),IF(C26&gt;Z!$A$5,((C26-Z!$A$5)*Z!$B$5)+((Z!$A$5-Z!$A$4)*Z!$B$4)+((Z!$A$4-Z!$A$3)*Z!$B$3)+((Z!$A$3-Z!$A$2)*Z!$B$2),IF(C26&gt;Z!$A$4,((C26-Z!$A$4)*Z!$B$4)+((Z!$A$4-Z!$A$3)*Z!$B$3)+((Z!$A$3-Z!$A$2)*Z!$B$2),IF(C26&gt;Z!$A$3,((C26-Z!$A$3)*Z!$B$3)+((Z!$A$3-Z!$A$2)*Z!$B$2),IF(C26&gt;Z!$A$2,((C26-Z!$A$2)*Z!$B$2),0))))))))</f>
        <v>21651.5</v>
      </c>
      <c r="F26" s="1">
        <f t="shared" si="11"/>
        <v>38292.223999999995</v>
      </c>
      <c r="G26" s="1">
        <f t="shared" si="6"/>
        <v>56749075967.99999</v>
      </c>
      <c r="H26" s="2">
        <f t="shared" si="2"/>
        <v>0.012608366442347776</v>
      </c>
      <c r="I26" s="2">
        <f t="shared" si="3"/>
        <v>0.021729937691632423</v>
      </c>
      <c r="J26" s="2">
        <f t="shared" si="4"/>
        <v>0.022976808074413914</v>
      </c>
      <c r="K26" s="3">
        <f t="shared" si="5"/>
        <v>1.0573803017972585</v>
      </c>
      <c r="L26" s="2">
        <f t="shared" si="10"/>
        <v>0.8620821670736168</v>
      </c>
      <c r="M26" s="1">
        <f t="shared" si="7"/>
        <v>78863.77600000001</v>
      </c>
      <c r="N26" s="2">
        <f t="shared" si="8"/>
        <v>0.32684816825429336</v>
      </c>
      <c r="O26" t="s">
        <v>38</v>
      </c>
      <c r="P26" s="2">
        <f t="shared" si="9"/>
        <v>0.4345718859265003</v>
      </c>
    </row>
    <row r="27" spans="1:16" ht="12.75">
      <c r="A27" t="s">
        <v>39</v>
      </c>
      <c r="B27">
        <v>1428</v>
      </c>
      <c r="C27" s="1">
        <v>121875</v>
      </c>
      <c r="D27" s="1">
        <f t="shared" si="0"/>
        <v>174037500000</v>
      </c>
      <c r="E27" s="4">
        <f>IF(C27&gt;Z!$A$9,((C27-Z!$A$9)*Z!$B$9)+((Z!$A$9-Z!$A$8)*Z!$B$8)+((Z!$A$8-Z!$A$7)*Z!$B$7)+((Z!$A$7-Z!$A$6)*Z!$B$6)+((Z!$A$6-Z!$A$5)*Z!$B$5)+((Z!$A$5-Z!$A$4)*Z!$B$4)+((Z!$A$4-Z!$A$3)*Z!$B$3)+((Z!$A$3-Z!$A$2)*Z!$B$2),IF(C27&gt;Z!$A$8,((C27-Z!$A$8)*Z!$B$8)+((Z!$A$8-Z!$A$7)*Z!$B$7)+((Z!$A$7-Z!$A$6)*Z!$B$6)+((Z!$A$6-Z!$A$5)*Z!$B$5)+((Z!$A$5-Z!$A$4)*Z!$B$4)+((Z!$A$4-Z!$A$3)*Z!$B$3)+((Z!$A$3-Z!$A$2)*Z!$B$2),IF(C27&gt;Z!$A$7,((C27-Z!$A$7)*Z!$B$7)+((Z!$A$7-Z!$A$6)*Z!$B$6)+((Z!$A$6-Z!$A$5)*Z!$B$5)+((Z!$A$5-Z!$A$4)*Z!$B$4)+((Z!$A$4-Z!$A$3)*Z!$B$3)+((Z!$A$3-Z!$A$2)*Z!$B$2),IF(C27&gt;Z!$A$6,((C27-Z!$A$6)*Z!$B$6)+((Z!$A$6-Z!$A$5)*Z!$B$5)+((Z!$A$5-Z!$A$4)*Z!$B$4)+((Z!$A$4-Z!$A$3)*Z!$B$3)+((Z!$A$3-Z!$A$2)*Z!$B$2),IF(C27&gt;Z!$A$5,((C27-Z!$A$5)*Z!$B$5)+((Z!$A$5-Z!$A$4)*Z!$B$4)+((Z!$A$4-Z!$A$3)*Z!$B$3)+((Z!$A$3-Z!$A$2)*Z!$B$2),IF(C27&gt;Z!$A$4,((C27-Z!$A$4)*Z!$B$4)+((Z!$A$4-Z!$A$3)*Z!$B$3)+((Z!$A$3-Z!$A$2)*Z!$B$2),IF(C27&gt;Z!$A$3,((C27-Z!$A$3)*Z!$B$3)+((Z!$A$3-Z!$A$2)*Z!$B$2),IF(C27&gt;Z!$A$2,((C27-Z!$A$2)*Z!$B$2),0))))))))</f>
        <v>22831.25</v>
      </c>
      <c r="F27" s="1">
        <f t="shared" si="11"/>
        <v>39608.825</v>
      </c>
      <c r="G27" s="1">
        <f t="shared" si="6"/>
        <v>56561402099.99999</v>
      </c>
      <c r="H27" s="2">
        <f t="shared" si="2"/>
        <v>0.012148952280480853</v>
      </c>
      <c r="I27" s="2">
        <f t="shared" si="3"/>
        <v>0.02178153980677803</v>
      </c>
      <c r="J27" s="2">
        <f t="shared" si="4"/>
        <v>0.022900821877774334</v>
      </c>
      <c r="K27" s="3">
        <f t="shared" si="5"/>
        <v>1.0513867284372616</v>
      </c>
      <c r="L27" s="2">
        <f t="shared" si="10"/>
        <v>0.8742311193540977</v>
      </c>
      <c r="M27" s="1">
        <f t="shared" si="7"/>
        <v>82266.175</v>
      </c>
      <c r="N27" s="2">
        <f t="shared" si="8"/>
        <v>0.3249954871794872</v>
      </c>
      <c r="O27" t="s">
        <v>39</v>
      </c>
      <c r="P27" s="2">
        <f t="shared" si="9"/>
        <v>0.42358173967543844</v>
      </c>
    </row>
    <row r="28" spans="1:16" ht="12.75">
      <c r="A28" t="s">
        <v>40</v>
      </c>
      <c r="B28">
        <v>1292</v>
      </c>
      <c r="C28" s="1">
        <v>127138</v>
      </c>
      <c r="D28" s="1">
        <f t="shared" si="0"/>
        <v>164262296000</v>
      </c>
      <c r="E28" s="4">
        <f>IF(C28&gt;Z!$A$9,((C28-Z!$A$9)*Z!$B$9)+((Z!$A$9-Z!$A$8)*Z!$B$8)+((Z!$A$8-Z!$A$7)*Z!$B$7)+((Z!$A$7-Z!$A$6)*Z!$B$6)+((Z!$A$6-Z!$A$5)*Z!$B$5)+((Z!$A$5-Z!$A$4)*Z!$B$4)+((Z!$A$4-Z!$A$3)*Z!$B$3)+((Z!$A$3-Z!$A$2)*Z!$B$2),IF(C28&gt;Z!$A$8,((C28-Z!$A$8)*Z!$B$8)+((Z!$A$8-Z!$A$7)*Z!$B$7)+((Z!$A$7-Z!$A$6)*Z!$B$6)+((Z!$A$6-Z!$A$5)*Z!$B$5)+((Z!$A$5-Z!$A$4)*Z!$B$4)+((Z!$A$4-Z!$A$3)*Z!$B$3)+((Z!$A$3-Z!$A$2)*Z!$B$2),IF(C28&gt;Z!$A$7,((C28-Z!$A$7)*Z!$B$7)+((Z!$A$7-Z!$A$6)*Z!$B$6)+((Z!$A$6-Z!$A$5)*Z!$B$5)+((Z!$A$5-Z!$A$4)*Z!$B$4)+((Z!$A$4-Z!$A$3)*Z!$B$3)+((Z!$A$3-Z!$A$2)*Z!$B$2),IF(C28&gt;Z!$A$6,((C28-Z!$A$6)*Z!$B$6)+((Z!$A$6-Z!$A$5)*Z!$B$5)+((Z!$A$5-Z!$A$4)*Z!$B$4)+((Z!$A$4-Z!$A$3)*Z!$B$3)+((Z!$A$3-Z!$A$2)*Z!$B$2),IF(C28&gt;Z!$A$5,((C28-Z!$A$5)*Z!$B$5)+((Z!$A$5-Z!$A$4)*Z!$B$4)+((Z!$A$4-Z!$A$3)*Z!$B$3)+((Z!$A$3-Z!$A$2)*Z!$B$2),IF(C28&gt;Z!$A$4,((C28-Z!$A$4)*Z!$B$4)+((Z!$A$4-Z!$A$3)*Z!$B$3)+((Z!$A$3-Z!$A$2)*Z!$B$2),IF(C28&gt;Z!$A$3,((C28-Z!$A$3)*Z!$B$3)+((Z!$A$3-Z!$A$2)*Z!$B$2),IF(C28&gt;Z!$A$2,((C28-Z!$A$2)*Z!$B$2),0))))))))</f>
        <v>24147</v>
      </c>
      <c r="F28" s="1">
        <f t="shared" si="11"/>
        <v>41077.202</v>
      </c>
      <c r="G28" s="1">
        <f t="shared" si="6"/>
        <v>53071744984</v>
      </c>
      <c r="H28" s="2">
        <f t="shared" si="2"/>
        <v>0.010991909206149343</v>
      </c>
      <c r="I28" s="2">
        <f t="shared" si="3"/>
        <v>0.020558131087132114</v>
      </c>
      <c r="J28" s="2">
        <f t="shared" si="4"/>
        <v>0.021487914611318444</v>
      </c>
      <c r="K28" s="3">
        <f t="shared" si="5"/>
        <v>1.0452270452136725</v>
      </c>
      <c r="L28" s="2">
        <f t="shared" si="10"/>
        <v>0.885223028560247</v>
      </c>
      <c r="M28" s="1">
        <f t="shared" si="7"/>
        <v>86060.79800000001</v>
      </c>
      <c r="N28" s="2">
        <f t="shared" si="8"/>
        <v>0.3230914596737403</v>
      </c>
      <c r="O28" t="s">
        <v>40</v>
      </c>
      <c r="P28" s="2">
        <f t="shared" si="9"/>
        <v>0.41215567701032796</v>
      </c>
    </row>
    <row r="29" spans="1:16" ht="12.75">
      <c r="A29" t="s">
        <v>41</v>
      </c>
      <c r="B29">
        <v>1190</v>
      </c>
      <c r="C29" s="1">
        <v>132045</v>
      </c>
      <c r="D29" s="1">
        <f t="shared" si="0"/>
        <v>157133550000</v>
      </c>
      <c r="E29" s="4">
        <f>IF(C29&gt;Z!$A$9,((C29-Z!$A$9)*Z!$B$9)+((Z!$A$9-Z!$A$8)*Z!$B$8)+((Z!$A$8-Z!$A$7)*Z!$B$7)+((Z!$A$7-Z!$A$6)*Z!$B$6)+((Z!$A$6-Z!$A$5)*Z!$B$5)+((Z!$A$5-Z!$A$4)*Z!$B$4)+((Z!$A$4-Z!$A$3)*Z!$B$3)+((Z!$A$3-Z!$A$2)*Z!$B$2),IF(C29&gt;Z!$A$8,((C29-Z!$A$8)*Z!$B$8)+((Z!$A$8-Z!$A$7)*Z!$B$7)+((Z!$A$7-Z!$A$6)*Z!$B$6)+((Z!$A$6-Z!$A$5)*Z!$B$5)+((Z!$A$5-Z!$A$4)*Z!$B$4)+((Z!$A$4-Z!$A$3)*Z!$B$3)+((Z!$A$3-Z!$A$2)*Z!$B$2),IF(C29&gt;Z!$A$7,((C29-Z!$A$7)*Z!$B$7)+((Z!$A$7-Z!$A$6)*Z!$B$6)+((Z!$A$6-Z!$A$5)*Z!$B$5)+((Z!$A$5-Z!$A$4)*Z!$B$4)+((Z!$A$4-Z!$A$3)*Z!$B$3)+((Z!$A$3-Z!$A$2)*Z!$B$2),IF(C29&gt;Z!$A$6,((C29-Z!$A$6)*Z!$B$6)+((Z!$A$6-Z!$A$5)*Z!$B$5)+((Z!$A$5-Z!$A$4)*Z!$B$4)+((Z!$A$4-Z!$A$3)*Z!$B$3)+((Z!$A$3-Z!$A$2)*Z!$B$2),IF(C29&gt;Z!$A$5,((C29-Z!$A$5)*Z!$B$5)+((Z!$A$5-Z!$A$4)*Z!$B$4)+((Z!$A$4-Z!$A$3)*Z!$B$3)+((Z!$A$3-Z!$A$2)*Z!$B$2),IF(C29&gt;Z!$A$4,((C29-Z!$A$4)*Z!$B$4)+((Z!$A$4-Z!$A$3)*Z!$B$3)+((Z!$A$3-Z!$A$2)*Z!$B$2),IF(C29&gt;Z!$A$3,((C29-Z!$A$3)*Z!$B$3)+((Z!$A$3-Z!$A$2)*Z!$B$2),IF(C29&gt;Z!$A$2,((C29-Z!$A$2)*Z!$B$2),0))))))))</f>
        <v>25373.75</v>
      </c>
      <c r="F29" s="1">
        <f t="shared" si="11"/>
        <v>42446.255</v>
      </c>
      <c r="G29" s="1">
        <f t="shared" si="6"/>
        <v>50511043449.99999</v>
      </c>
      <c r="H29" s="2">
        <f t="shared" si="2"/>
        <v>0.010124126900400711</v>
      </c>
      <c r="I29" s="2">
        <f t="shared" si="3"/>
        <v>0.019665937940417128</v>
      </c>
      <c r="J29" s="2">
        <f t="shared" si="4"/>
        <v>0.020451126845544905</v>
      </c>
      <c r="K29" s="3">
        <f t="shared" si="5"/>
        <v>1.0399263390084268</v>
      </c>
      <c r="L29" s="2">
        <f t="shared" si="10"/>
        <v>0.8953471554606478</v>
      </c>
      <c r="M29" s="1">
        <f t="shared" si="7"/>
        <v>89598.745</v>
      </c>
      <c r="N29" s="2">
        <f t="shared" si="8"/>
        <v>0.32145295164527243</v>
      </c>
      <c r="O29" t="s">
        <v>41</v>
      </c>
      <c r="P29" s="2">
        <f t="shared" si="9"/>
        <v>0.40221463589661793</v>
      </c>
    </row>
    <row r="30" spans="1:16" ht="12.75">
      <c r="A30" t="s">
        <v>42</v>
      </c>
      <c r="B30">
        <v>895</v>
      </c>
      <c r="C30" s="1">
        <v>137162</v>
      </c>
      <c r="D30" s="1">
        <f t="shared" si="0"/>
        <v>122759990000</v>
      </c>
      <c r="E30" s="4">
        <f>IF(C30&gt;Z!$A$9,((C30-Z!$A$9)*Z!$B$9)+((Z!$A$9-Z!$A$8)*Z!$B$8)+((Z!$A$8-Z!$A$7)*Z!$B$7)+((Z!$A$7-Z!$A$6)*Z!$B$6)+((Z!$A$6-Z!$A$5)*Z!$B$5)+((Z!$A$5-Z!$A$4)*Z!$B$4)+((Z!$A$4-Z!$A$3)*Z!$B$3)+((Z!$A$3-Z!$A$2)*Z!$B$2),IF(C30&gt;Z!$A$8,((C30-Z!$A$8)*Z!$B$8)+((Z!$A$8-Z!$A$7)*Z!$B$7)+((Z!$A$7-Z!$A$6)*Z!$B$6)+((Z!$A$6-Z!$A$5)*Z!$B$5)+((Z!$A$5-Z!$A$4)*Z!$B$4)+((Z!$A$4-Z!$A$3)*Z!$B$3)+((Z!$A$3-Z!$A$2)*Z!$B$2),IF(C30&gt;Z!$A$7,((C30-Z!$A$7)*Z!$B$7)+((Z!$A$7-Z!$A$6)*Z!$B$6)+((Z!$A$6-Z!$A$5)*Z!$B$5)+((Z!$A$5-Z!$A$4)*Z!$B$4)+((Z!$A$4-Z!$A$3)*Z!$B$3)+((Z!$A$3-Z!$A$2)*Z!$B$2),IF(C30&gt;Z!$A$6,((C30-Z!$A$6)*Z!$B$6)+((Z!$A$6-Z!$A$5)*Z!$B$5)+((Z!$A$5-Z!$A$4)*Z!$B$4)+((Z!$A$4-Z!$A$3)*Z!$B$3)+((Z!$A$3-Z!$A$2)*Z!$B$2),IF(C30&gt;Z!$A$5,((C30-Z!$A$5)*Z!$B$5)+((Z!$A$5-Z!$A$4)*Z!$B$4)+((Z!$A$4-Z!$A$3)*Z!$B$3)+((Z!$A$3-Z!$A$2)*Z!$B$2),IF(C30&gt;Z!$A$4,((C30-Z!$A$4)*Z!$B$4)+((Z!$A$4-Z!$A$3)*Z!$B$3)+((Z!$A$3-Z!$A$2)*Z!$B$2),IF(C30&gt;Z!$A$3,((C30-Z!$A$3)*Z!$B$3)+((Z!$A$3-Z!$A$2)*Z!$B$2),IF(C30&gt;Z!$A$2,((C30-Z!$A$2)*Z!$B$2),0))))))))</f>
        <v>26653</v>
      </c>
      <c r="F30" s="1">
        <f t="shared" si="11"/>
        <v>43873.898</v>
      </c>
      <c r="G30" s="1">
        <f t="shared" si="6"/>
        <v>39267138710</v>
      </c>
      <c r="H30" s="2">
        <f t="shared" si="2"/>
        <v>0.007614364349461039</v>
      </c>
      <c r="I30" s="2">
        <f t="shared" si="3"/>
        <v>0.015363939431815975</v>
      </c>
      <c r="J30" s="2">
        <f t="shared" si="4"/>
        <v>0.015898646707125524</v>
      </c>
      <c r="K30" s="3">
        <f t="shared" si="5"/>
        <v>1.034802745590253</v>
      </c>
      <c r="L30" s="2">
        <f t="shared" si="10"/>
        <v>0.9029615198101089</v>
      </c>
      <c r="M30" s="1">
        <f t="shared" si="7"/>
        <v>93288.102</v>
      </c>
      <c r="N30" s="2">
        <f t="shared" si="8"/>
        <v>0.3198691911753984</v>
      </c>
      <c r="O30" t="s">
        <v>42</v>
      </c>
      <c r="P30" s="2">
        <f t="shared" si="9"/>
        <v>0.3925089582876817</v>
      </c>
    </row>
    <row r="31" spans="1:16" ht="12.75">
      <c r="A31" t="s">
        <v>43</v>
      </c>
      <c r="B31">
        <v>894</v>
      </c>
      <c r="C31" s="1">
        <v>142052</v>
      </c>
      <c r="D31" s="1">
        <f t="shared" si="0"/>
        <v>126994488000</v>
      </c>
      <c r="E31" s="4">
        <f>IF(C31&gt;Z!$A$9,((C31-Z!$A$9)*Z!$B$9)+((Z!$A$9-Z!$A$8)*Z!$B$8)+((Z!$A$8-Z!$A$7)*Z!$B$7)+((Z!$A$7-Z!$A$6)*Z!$B$6)+((Z!$A$6-Z!$A$5)*Z!$B$5)+((Z!$A$5-Z!$A$4)*Z!$B$4)+((Z!$A$4-Z!$A$3)*Z!$B$3)+((Z!$A$3-Z!$A$2)*Z!$B$2),IF(C31&gt;Z!$A$8,((C31-Z!$A$8)*Z!$B$8)+((Z!$A$8-Z!$A$7)*Z!$B$7)+((Z!$A$7-Z!$A$6)*Z!$B$6)+((Z!$A$6-Z!$A$5)*Z!$B$5)+((Z!$A$5-Z!$A$4)*Z!$B$4)+((Z!$A$4-Z!$A$3)*Z!$B$3)+((Z!$A$3-Z!$A$2)*Z!$B$2),IF(C31&gt;Z!$A$7,((C31-Z!$A$7)*Z!$B$7)+((Z!$A$7-Z!$A$6)*Z!$B$6)+((Z!$A$6-Z!$A$5)*Z!$B$5)+((Z!$A$5-Z!$A$4)*Z!$B$4)+((Z!$A$4-Z!$A$3)*Z!$B$3)+((Z!$A$3-Z!$A$2)*Z!$B$2),IF(C31&gt;Z!$A$6,((C31-Z!$A$6)*Z!$B$6)+((Z!$A$6-Z!$A$5)*Z!$B$5)+((Z!$A$5-Z!$A$4)*Z!$B$4)+((Z!$A$4-Z!$A$3)*Z!$B$3)+((Z!$A$3-Z!$A$2)*Z!$B$2),IF(C31&gt;Z!$A$5,((C31-Z!$A$5)*Z!$B$5)+((Z!$A$5-Z!$A$4)*Z!$B$4)+((Z!$A$4-Z!$A$3)*Z!$B$3)+((Z!$A$3-Z!$A$2)*Z!$B$2),IF(C31&gt;Z!$A$4,((C31-Z!$A$4)*Z!$B$4)+((Z!$A$4-Z!$A$3)*Z!$B$3)+((Z!$A$3-Z!$A$2)*Z!$B$2),IF(C31&gt;Z!$A$3,((C31-Z!$A$3)*Z!$B$3)+((Z!$A$3-Z!$A$2)*Z!$B$2),IF(C31&gt;Z!$A$2,((C31-Z!$A$2)*Z!$B$2),0))))))))</f>
        <v>28018.06</v>
      </c>
      <c r="F31" s="1">
        <f t="shared" si="11"/>
        <v>45380.768000000004</v>
      </c>
      <c r="G31" s="1">
        <f t="shared" si="6"/>
        <v>40570406592</v>
      </c>
      <c r="H31" s="2">
        <f t="shared" si="2"/>
        <v>0.007605856679796837</v>
      </c>
      <c r="I31" s="2">
        <f t="shared" si="3"/>
        <v>0.015893905023994223</v>
      </c>
      <c r="J31" s="2">
        <f t="shared" si="4"/>
        <v>0.016426319369340275</v>
      </c>
      <c r="K31" s="3">
        <f t="shared" si="5"/>
        <v>1.0334980198096246</v>
      </c>
      <c r="L31" s="2">
        <f t="shared" si="10"/>
        <v>0.9105673764899057</v>
      </c>
      <c r="M31" s="1">
        <f t="shared" si="7"/>
        <v>96671.23199999999</v>
      </c>
      <c r="N31" s="2">
        <f t="shared" si="8"/>
        <v>0.3194658857319855</v>
      </c>
      <c r="O31" t="s">
        <v>43</v>
      </c>
      <c r="P31" s="2">
        <f t="shared" si="9"/>
        <v>0.3826005765261619</v>
      </c>
    </row>
    <row r="32" spans="1:16" ht="12.75">
      <c r="A32" t="s">
        <v>44</v>
      </c>
      <c r="B32">
        <v>796</v>
      </c>
      <c r="C32" s="1">
        <v>147319</v>
      </c>
      <c r="D32" s="1">
        <f t="shared" si="0"/>
        <v>117265924000</v>
      </c>
      <c r="E32" s="4">
        <f>IF(C32&gt;Z!$A$9,((C32-Z!$A$9)*Z!$B$9)+((Z!$A$9-Z!$A$8)*Z!$B$8)+((Z!$A$8-Z!$A$7)*Z!$B$7)+((Z!$A$7-Z!$A$6)*Z!$B$6)+((Z!$A$6-Z!$A$5)*Z!$B$5)+((Z!$A$5-Z!$A$4)*Z!$B$4)+((Z!$A$4-Z!$A$3)*Z!$B$3)+((Z!$A$3-Z!$A$2)*Z!$B$2),IF(C32&gt;Z!$A$8,((C32-Z!$A$8)*Z!$B$8)+((Z!$A$8-Z!$A$7)*Z!$B$7)+((Z!$A$7-Z!$A$6)*Z!$B$6)+((Z!$A$6-Z!$A$5)*Z!$B$5)+((Z!$A$5-Z!$A$4)*Z!$B$4)+((Z!$A$4-Z!$A$3)*Z!$B$3)+((Z!$A$3-Z!$A$2)*Z!$B$2),IF(C32&gt;Z!$A$7,((C32-Z!$A$7)*Z!$B$7)+((Z!$A$7-Z!$A$6)*Z!$B$6)+((Z!$A$6-Z!$A$5)*Z!$B$5)+((Z!$A$5-Z!$A$4)*Z!$B$4)+((Z!$A$4-Z!$A$3)*Z!$B$3)+((Z!$A$3-Z!$A$2)*Z!$B$2),IF(C32&gt;Z!$A$6,((C32-Z!$A$6)*Z!$B$6)+((Z!$A$6-Z!$A$5)*Z!$B$5)+((Z!$A$5-Z!$A$4)*Z!$B$4)+((Z!$A$4-Z!$A$3)*Z!$B$3)+((Z!$A$3-Z!$A$2)*Z!$B$2),IF(C32&gt;Z!$A$5,((C32-Z!$A$5)*Z!$B$5)+((Z!$A$5-Z!$A$4)*Z!$B$4)+((Z!$A$4-Z!$A$3)*Z!$B$3)+((Z!$A$3-Z!$A$2)*Z!$B$2),IF(C32&gt;Z!$A$4,((C32-Z!$A$4)*Z!$B$4)+((Z!$A$4-Z!$A$3)*Z!$B$3)+((Z!$A$3-Z!$A$2)*Z!$B$2),IF(C32&gt;Z!$A$3,((C32-Z!$A$3)*Z!$B$3)+((Z!$A$3-Z!$A$2)*Z!$B$2),IF(C32&gt;Z!$A$2,((C32-Z!$A$2)*Z!$B$2),0))))))))</f>
        <v>29492.82</v>
      </c>
      <c r="F32" s="1">
        <f t="shared" si="11"/>
        <v>47008.27100000001</v>
      </c>
      <c r="G32" s="1">
        <f t="shared" si="6"/>
        <v>37418583716.00001</v>
      </c>
      <c r="H32" s="2">
        <f t="shared" si="2"/>
        <v>0.006772105052705014</v>
      </c>
      <c r="I32" s="2">
        <f t="shared" si="3"/>
        <v>0.01467633350045023</v>
      </c>
      <c r="J32" s="2">
        <f t="shared" si="4"/>
        <v>0.015150195871801126</v>
      </c>
      <c r="K32" s="3">
        <f t="shared" si="5"/>
        <v>1.0322875172696477</v>
      </c>
      <c r="L32" s="2">
        <f t="shared" si="10"/>
        <v>0.9173394815426107</v>
      </c>
      <c r="M32" s="1">
        <f t="shared" si="7"/>
        <v>100310.72899999999</v>
      </c>
      <c r="N32" s="2">
        <f t="shared" si="8"/>
        <v>0.3190917057541798</v>
      </c>
      <c r="O32" t="s">
        <v>44</v>
      </c>
      <c r="P32" s="2">
        <f t="shared" si="9"/>
        <v>0.3726035999069186</v>
      </c>
    </row>
    <row r="33" spans="1:16" ht="12.75">
      <c r="A33" t="s">
        <v>45</v>
      </c>
      <c r="B33">
        <v>1005</v>
      </c>
      <c r="C33" s="1">
        <v>151880</v>
      </c>
      <c r="D33" s="1">
        <f t="shared" si="0"/>
        <v>152639400000</v>
      </c>
      <c r="E33" s="4">
        <f>IF(C33&gt;Z!$A$9,((C33-Z!$A$9)*Z!$B$9)+((Z!$A$9-Z!$A$8)*Z!$B$8)+((Z!$A$8-Z!$A$7)*Z!$B$7)+((Z!$A$7-Z!$A$6)*Z!$B$6)+((Z!$A$6-Z!$A$5)*Z!$B$5)+((Z!$A$5-Z!$A$4)*Z!$B$4)+((Z!$A$4-Z!$A$3)*Z!$B$3)+((Z!$A$3-Z!$A$2)*Z!$B$2),IF(C33&gt;Z!$A$8,((C33-Z!$A$8)*Z!$B$8)+((Z!$A$8-Z!$A$7)*Z!$B$7)+((Z!$A$7-Z!$A$6)*Z!$B$6)+((Z!$A$6-Z!$A$5)*Z!$B$5)+((Z!$A$5-Z!$A$4)*Z!$B$4)+((Z!$A$4-Z!$A$3)*Z!$B$3)+((Z!$A$3-Z!$A$2)*Z!$B$2),IF(C33&gt;Z!$A$7,((C33-Z!$A$7)*Z!$B$7)+((Z!$A$7-Z!$A$6)*Z!$B$6)+((Z!$A$6-Z!$A$5)*Z!$B$5)+((Z!$A$5-Z!$A$4)*Z!$B$4)+((Z!$A$4-Z!$A$3)*Z!$B$3)+((Z!$A$3-Z!$A$2)*Z!$B$2),IF(C33&gt;Z!$A$6,((C33-Z!$A$6)*Z!$B$6)+((Z!$A$6-Z!$A$5)*Z!$B$5)+((Z!$A$5-Z!$A$4)*Z!$B$4)+((Z!$A$4-Z!$A$3)*Z!$B$3)+((Z!$A$3-Z!$A$2)*Z!$B$2),IF(C33&gt;Z!$A$5,((C33-Z!$A$5)*Z!$B$5)+((Z!$A$5-Z!$A$4)*Z!$B$4)+((Z!$A$4-Z!$A$3)*Z!$B$3)+((Z!$A$3-Z!$A$2)*Z!$B$2),IF(C33&gt;Z!$A$4,((C33-Z!$A$4)*Z!$B$4)+((Z!$A$4-Z!$A$3)*Z!$B$3)+((Z!$A$3-Z!$A$2)*Z!$B$2),IF(C33&gt;Z!$A$3,((C33-Z!$A$3)*Z!$B$3)+((Z!$A$3-Z!$A$2)*Z!$B$2),IF(C33&gt;Z!$A$2,((C33-Z!$A$2)*Z!$B$2),0))))))))</f>
        <v>30769.9</v>
      </c>
      <c r="F33" s="1">
        <f t="shared" si="11"/>
        <v>48417.62000000001</v>
      </c>
      <c r="G33" s="1">
        <f t="shared" si="6"/>
        <v>48659708100.00001</v>
      </c>
      <c r="H33" s="2">
        <f t="shared" si="2"/>
        <v>0.00855020801252329</v>
      </c>
      <c r="I33" s="2">
        <f t="shared" si="3"/>
        <v>0.019103475786440935</v>
      </c>
      <c r="J33" s="2">
        <f t="shared" si="4"/>
        <v>0.019701550287817095</v>
      </c>
      <c r="K33" s="3">
        <f t="shared" si="5"/>
        <v>1.031307103904131</v>
      </c>
      <c r="L33" s="2">
        <f t="shared" si="10"/>
        <v>0.925889689555134</v>
      </c>
      <c r="M33" s="1">
        <f t="shared" si="7"/>
        <v>103462.37999999999</v>
      </c>
      <c r="N33" s="2">
        <f t="shared" si="8"/>
        <v>0.3187886489333685</v>
      </c>
      <c r="O33" t="s">
        <v>45</v>
      </c>
      <c r="P33" s="2">
        <f t="shared" si="9"/>
        <v>0.3644896217534031</v>
      </c>
    </row>
    <row r="34" spans="1:16" ht="12.75">
      <c r="A34" t="s">
        <v>46</v>
      </c>
      <c r="B34">
        <v>660</v>
      </c>
      <c r="C34" s="1">
        <v>157287</v>
      </c>
      <c r="D34" s="1">
        <f t="shared" si="0"/>
        <v>103809420000</v>
      </c>
      <c r="E34" s="4">
        <f>IF(C34&gt;Z!$A$9,((C34-Z!$A$9)*Z!$B$9)+((Z!$A$9-Z!$A$8)*Z!$B$8)+((Z!$A$8-Z!$A$7)*Z!$B$7)+((Z!$A$7-Z!$A$6)*Z!$B$6)+((Z!$A$6-Z!$A$5)*Z!$B$5)+((Z!$A$5-Z!$A$4)*Z!$B$4)+((Z!$A$4-Z!$A$3)*Z!$B$3)+((Z!$A$3-Z!$A$2)*Z!$B$2),IF(C34&gt;Z!$A$8,((C34-Z!$A$8)*Z!$B$8)+((Z!$A$8-Z!$A$7)*Z!$B$7)+((Z!$A$7-Z!$A$6)*Z!$B$6)+((Z!$A$6-Z!$A$5)*Z!$B$5)+((Z!$A$5-Z!$A$4)*Z!$B$4)+((Z!$A$4-Z!$A$3)*Z!$B$3)+((Z!$A$3-Z!$A$2)*Z!$B$2),IF(C34&gt;Z!$A$7,((C34-Z!$A$7)*Z!$B$7)+((Z!$A$7-Z!$A$6)*Z!$B$6)+((Z!$A$6-Z!$A$5)*Z!$B$5)+((Z!$A$5-Z!$A$4)*Z!$B$4)+((Z!$A$4-Z!$A$3)*Z!$B$3)+((Z!$A$3-Z!$A$2)*Z!$B$2),IF(C34&gt;Z!$A$6,((C34-Z!$A$6)*Z!$B$6)+((Z!$A$6-Z!$A$5)*Z!$B$5)+((Z!$A$5-Z!$A$4)*Z!$B$4)+((Z!$A$4-Z!$A$3)*Z!$B$3)+((Z!$A$3-Z!$A$2)*Z!$B$2),IF(C34&gt;Z!$A$5,((C34-Z!$A$5)*Z!$B$5)+((Z!$A$5-Z!$A$4)*Z!$B$4)+((Z!$A$4-Z!$A$3)*Z!$B$3)+((Z!$A$3-Z!$A$2)*Z!$B$2),IF(C34&gt;Z!$A$4,((C34-Z!$A$4)*Z!$B$4)+((Z!$A$4-Z!$A$3)*Z!$B$3)+((Z!$A$3-Z!$A$2)*Z!$B$2),IF(C34&gt;Z!$A$3,((C34-Z!$A$3)*Z!$B$3)+((Z!$A$3-Z!$A$2)*Z!$B$2),IF(C34&gt;Z!$A$2,((C34-Z!$A$2)*Z!$B$2),0))))))))</f>
        <v>32283.86</v>
      </c>
      <c r="F34" s="1">
        <f t="shared" si="11"/>
        <v>50088.383</v>
      </c>
      <c r="G34" s="1">
        <f t="shared" si="6"/>
        <v>33058332780</v>
      </c>
      <c r="H34" s="2">
        <f t="shared" si="2"/>
        <v>0.005615061978373504</v>
      </c>
      <c r="I34" s="2">
        <f t="shared" si="3"/>
        <v>0.012992194291739074</v>
      </c>
      <c r="J34" s="2">
        <f t="shared" si="4"/>
        <v>0.013384798863940619</v>
      </c>
      <c r="K34" s="3">
        <f t="shared" si="5"/>
        <v>1.0302184960743064</v>
      </c>
      <c r="L34" s="2">
        <f t="shared" si="10"/>
        <v>0.9315047515335074</v>
      </c>
      <c r="M34" s="1">
        <f t="shared" si="7"/>
        <v>107198.617</v>
      </c>
      <c r="N34" s="2">
        <f t="shared" si="8"/>
        <v>0.3184521479842581</v>
      </c>
      <c r="O34" t="s">
        <v>46</v>
      </c>
      <c r="P34" s="2">
        <f t="shared" si="9"/>
        <v>0.35546212382220443</v>
      </c>
    </row>
    <row r="35" spans="1:16" ht="12.75">
      <c r="A35" t="s">
        <v>47</v>
      </c>
      <c r="B35">
        <v>674</v>
      </c>
      <c r="C35" s="1">
        <v>161968</v>
      </c>
      <c r="D35" s="1">
        <f t="shared" si="0"/>
        <v>109166432000</v>
      </c>
      <c r="E35" s="4">
        <f>IF(C35&gt;Z!$A$9,((C35-Z!$A$9)*Z!$B$9)+((Z!$A$9-Z!$A$8)*Z!$B$8)+((Z!$A$8-Z!$A$7)*Z!$B$7)+((Z!$A$7-Z!$A$6)*Z!$B$6)+((Z!$A$6-Z!$A$5)*Z!$B$5)+((Z!$A$5-Z!$A$4)*Z!$B$4)+((Z!$A$4-Z!$A$3)*Z!$B$3)+((Z!$A$3-Z!$A$2)*Z!$B$2),IF(C35&gt;Z!$A$8,((C35-Z!$A$8)*Z!$B$8)+((Z!$A$8-Z!$A$7)*Z!$B$7)+((Z!$A$7-Z!$A$6)*Z!$B$6)+((Z!$A$6-Z!$A$5)*Z!$B$5)+((Z!$A$5-Z!$A$4)*Z!$B$4)+((Z!$A$4-Z!$A$3)*Z!$B$3)+((Z!$A$3-Z!$A$2)*Z!$B$2),IF(C35&gt;Z!$A$7,((C35-Z!$A$7)*Z!$B$7)+((Z!$A$7-Z!$A$6)*Z!$B$6)+((Z!$A$6-Z!$A$5)*Z!$B$5)+((Z!$A$5-Z!$A$4)*Z!$B$4)+((Z!$A$4-Z!$A$3)*Z!$B$3)+((Z!$A$3-Z!$A$2)*Z!$B$2),IF(C35&gt;Z!$A$6,((C35-Z!$A$6)*Z!$B$6)+((Z!$A$6-Z!$A$5)*Z!$B$5)+((Z!$A$5-Z!$A$4)*Z!$B$4)+((Z!$A$4-Z!$A$3)*Z!$B$3)+((Z!$A$3-Z!$A$2)*Z!$B$2),IF(C35&gt;Z!$A$5,((C35-Z!$A$5)*Z!$B$5)+((Z!$A$5-Z!$A$4)*Z!$B$4)+((Z!$A$4-Z!$A$3)*Z!$B$3)+((Z!$A$3-Z!$A$2)*Z!$B$2),IF(C35&gt;Z!$A$4,((C35-Z!$A$4)*Z!$B$4)+((Z!$A$4-Z!$A$3)*Z!$B$3)+((Z!$A$3-Z!$A$2)*Z!$B$2),IF(C35&gt;Z!$A$3,((C35-Z!$A$3)*Z!$B$3)+((Z!$A$3-Z!$A$2)*Z!$B$2),IF(C35&gt;Z!$A$2,((C35-Z!$A$2)*Z!$B$2),0))))))))</f>
        <v>33594.54</v>
      </c>
      <c r="F35" s="1">
        <f t="shared" si="11"/>
        <v>51534.812000000005</v>
      </c>
      <c r="G35" s="1">
        <f t="shared" si="6"/>
        <v>34734463288</v>
      </c>
      <c r="H35" s="2">
        <f t="shared" si="2"/>
        <v>0.005734169353672335</v>
      </c>
      <c r="I35" s="2">
        <f t="shared" si="3"/>
        <v>0.013662647326995198</v>
      </c>
      <c r="J35" s="2">
        <f t="shared" si="4"/>
        <v>0.01406343773749166</v>
      </c>
      <c r="K35" s="3">
        <f t="shared" si="5"/>
        <v>1.0293347548907716</v>
      </c>
      <c r="L35" s="2">
        <f t="shared" si="10"/>
        <v>0.9372389208871797</v>
      </c>
      <c r="M35" s="1">
        <f t="shared" si="7"/>
        <v>110433.188</v>
      </c>
      <c r="N35" s="2">
        <f t="shared" si="8"/>
        <v>0.31817897362441966</v>
      </c>
      <c r="O35" t="s">
        <v>47</v>
      </c>
      <c r="P35" s="2">
        <f t="shared" si="9"/>
        <v>0.3481194808666422</v>
      </c>
    </row>
    <row r="36" spans="1:16" ht="12.75">
      <c r="A36" t="s">
        <v>48</v>
      </c>
      <c r="B36">
        <v>497</v>
      </c>
      <c r="C36" s="1">
        <v>167191</v>
      </c>
      <c r="D36" s="1">
        <f t="shared" si="0"/>
        <v>83093927000</v>
      </c>
      <c r="E36" s="4">
        <f>IF(C36&gt;Z!$A$9,((C36-Z!$A$9)*Z!$B$9)+((Z!$A$9-Z!$A$8)*Z!$B$8)+((Z!$A$8-Z!$A$7)*Z!$B$7)+((Z!$A$7-Z!$A$6)*Z!$B$6)+((Z!$A$6-Z!$A$5)*Z!$B$5)+((Z!$A$5-Z!$A$4)*Z!$B$4)+((Z!$A$4-Z!$A$3)*Z!$B$3)+((Z!$A$3-Z!$A$2)*Z!$B$2),IF(C36&gt;Z!$A$8,((C36-Z!$A$8)*Z!$B$8)+((Z!$A$8-Z!$A$7)*Z!$B$7)+((Z!$A$7-Z!$A$6)*Z!$B$6)+((Z!$A$6-Z!$A$5)*Z!$B$5)+((Z!$A$5-Z!$A$4)*Z!$B$4)+((Z!$A$4-Z!$A$3)*Z!$B$3)+((Z!$A$3-Z!$A$2)*Z!$B$2),IF(C36&gt;Z!$A$7,((C36-Z!$A$7)*Z!$B$7)+((Z!$A$7-Z!$A$6)*Z!$B$6)+((Z!$A$6-Z!$A$5)*Z!$B$5)+((Z!$A$5-Z!$A$4)*Z!$B$4)+((Z!$A$4-Z!$A$3)*Z!$B$3)+((Z!$A$3-Z!$A$2)*Z!$B$2),IF(C36&gt;Z!$A$6,((C36-Z!$A$6)*Z!$B$6)+((Z!$A$6-Z!$A$5)*Z!$B$5)+((Z!$A$5-Z!$A$4)*Z!$B$4)+((Z!$A$4-Z!$A$3)*Z!$B$3)+((Z!$A$3-Z!$A$2)*Z!$B$2),IF(C36&gt;Z!$A$5,((C36-Z!$A$5)*Z!$B$5)+((Z!$A$5-Z!$A$4)*Z!$B$4)+((Z!$A$4-Z!$A$3)*Z!$B$3)+((Z!$A$3-Z!$A$2)*Z!$B$2),IF(C36&gt;Z!$A$4,((C36-Z!$A$4)*Z!$B$4)+((Z!$A$4-Z!$A$3)*Z!$B$3)+((Z!$A$3-Z!$A$2)*Z!$B$2),IF(C36&gt;Z!$A$3,((C36-Z!$A$3)*Z!$B$3)+((Z!$A$3-Z!$A$2)*Z!$B$2),IF(C36&gt;Z!$A$2,((C36-Z!$A$2)*Z!$B$2),0))))))))</f>
        <v>35056.98</v>
      </c>
      <c r="F36" s="1">
        <f t="shared" si="11"/>
        <v>53148.71900000001</v>
      </c>
      <c r="G36" s="1">
        <f t="shared" si="6"/>
        <v>26414913343.000008</v>
      </c>
      <c r="H36" s="2">
        <f t="shared" si="2"/>
        <v>0.004228311823108532</v>
      </c>
      <c r="I36" s="2">
        <f t="shared" si="3"/>
        <v>0.010399561466074883</v>
      </c>
      <c r="J36" s="2">
        <f t="shared" si="4"/>
        <v>0.010694982849176716</v>
      </c>
      <c r="K36" s="3">
        <f t="shared" si="5"/>
        <v>1.0284071000556654</v>
      </c>
      <c r="L36" s="2">
        <f t="shared" si="10"/>
        <v>0.9414672327102883</v>
      </c>
      <c r="M36" s="1">
        <f t="shared" si="7"/>
        <v>114042.28099999999</v>
      </c>
      <c r="N36" s="2">
        <f t="shared" si="8"/>
        <v>0.31789222505996145</v>
      </c>
      <c r="O36" t="s">
        <v>48</v>
      </c>
      <c r="P36" s="2">
        <f t="shared" si="9"/>
        <v>0.3403984016999545</v>
      </c>
    </row>
    <row r="37" spans="1:16" ht="12.75">
      <c r="A37" t="s">
        <v>49</v>
      </c>
      <c r="B37">
        <v>518</v>
      </c>
      <c r="C37" s="1">
        <v>172218</v>
      </c>
      <c r="D37" s="1">
        <f t="shared" si="0"/>
        <v>89208924000</v>
      </c>
      <c r="E37" s="4">
        <f>IF(C37&gt;Z!$A$9,((C37-Z!$A$9)*Z!$B$9)+((Z!$A$9-Z!$A$8)*Z!$B$8)+((Z!$A$8-Z!$A$7)*Z!$B$7)+((Z!$A$7-Z!$A$6)*Z!$B$6)+((Z!$A$6-Z!$A$5)*Z!$B$5)+((Z!$A$5-Z!$A$4)*Z!$B$4)+((Z!$A$4-Z!$A$3)*Z!$B$3)+((Z!$A$3-Z!$A$2)*Z!$B$2),IF(C37&gt;Z!$A$8,((C37-Z!$A$8)*Z!$B$8)+((Z!$A$8-Z!$A$7)*Z!$B$7)+((Z!$A$7-Z!$A$6)*Z!$B$6)+((Z!$A$6-Z!$A$5)*Z!$B$5)+((Z!$A$5-Z!$A$4)*Z!$B$4)+((Z!$A$4-Z!$A$3)*Z!$B$3)+((Z!$A$3-Z!$A$2)*Z!$B$2),IF(C37&gt;Z!$A$7,((C37-Z!$A$7)*Z!$B$7)+((Z!$A$7-Z!$A$6)*Z!$B$6)+((Z!$A$6-Z!$A$5)*Z!$B$5)+((Z!$A$5-Z!$A$4)*Z!$B$4)+((Z!$A$4-Z!$A$3)*Z!$B$3)+((Z!$A$3-Z!$A$2)*Z!$B$2),IF(C37&gt;Z!$A$6,((C37-Z!$A$6)*Z!$B$6)+((Z!$A$6-Z!$A$5)*Z!$B$5)+((Z!$A$5-Z!$A$4)*Z!$B$4)+((Z!$A$4-Z!$A$3)*Z!$B$3)+((Z!$A$3-Z!$A$2)*Z!$B$2),IF(C37&gt;Z!$A$5,((C37-Z!$A$5)*Z!$B$5)+((Z!$A$5-Z!$A$4)*Z!$B$4)+((Z!$A$4-Z!$A$3)*Z!$B$3)+((Z!$A$3-Z!$A$2)*Z!$B$2),IF(C37&gt;Z!$A$4,((C37-Z!$A$4)*Z!$B$4)+((Z!$A$4-Z!$A$3)*Z!$B$3)+((Z!$A$3-Z!$A$2)*Z!$B$2),IF(C37&gt;Z!$A$3,((C37-Z!$A$3)*Z!$B$3)+((Z!$A$3-Z!$A$2)*Z!$B$2),IF(C37&gt;Z!$A$2,((C37-Z!$A$2)*Z!$B$2),0))))))))</f>
        <v>36464.54</v>
      </c>
      <c r="F37" s="1">
        <f t="shared" si="11"/>
        <v>54702.062000000005</v>
      </c>
      <c r="G37" s="1">
        <f t="shared" si="6"/>
        <v>28335668116.000004</v>
      </c>
      <c r="H37" s="2">
        <f t="shared" si="2"/>
        <v>0.00440697288605678</v>
      </c>
      <c r="I37" s="2">
        <f t="shared" si="3"/>
        <v>0.011164879576101908</v>
      </c>
      <c r="J37" s="2">
        <f t="shared" si="4"/>
        <v>0.01147266623916039</v>
      </c>
      <c r="K37" s="3">
        <f t="shared" si="5"/>
        <v>1.0275673965814456</v>
      </c>
      <c r="L37" s="2">
        <f t="shared" si="10"/>
        <v>0.945874205596345</v>
      </c>
      <c r="M37" s="1">
        <f t="shared" si="7"/>
        <v>117515.938</v>
      </c>
      <c r="N37" s="2">
        <f t="shared" si="8"/>
        <v>0.3176326632523894</v>
      </c>
      <c r="O37" t="s">
        <v>49</v>
      </c>
      <c r="P37" s="2">
        <f t="shared" si="9"/>
        <v>0.3333973406706314</v>
      </c>
    </row>
    <row r="38" spans="1:16" ht="12.75">
      <c r="A38" t="s">
        <v>50</v>
      </c>
      <c r="B38">
        <v>445</v>
      </c>
      <c r="C38" s="1">
        <v>177100</v>
      </c>
      <c r="D38" s="1">
        <f t="shared" si="0"/>
        <v>78809500000</v>
      </c>
      <c r="E38" s="4">
        <f>IF(C38&gt;Z!$A$9,((C38-Z!$A$9)*Z!$B$9)+((Z!$A$9-Z!$A$8)*Z!$B$8)+((Z!$A$8-Z!$A$7)*Z!$B$7)+((Z!$A$7-Z!$A$6)*Z!$B$6)+((Z!$A$6-Z!$A$5)*Z!$B$5)+((Z!$A$5-Z!$A$4)*Z!$B$4)+((Z!$A$4-Z!$A$3)*Z!$B$3)+((Z!$A$3-Z!$A$2)*Z!$B$2),IF(C38&gt;Z!$A$8,((C38-Z!$A$8)*Z!$B$8)+((Z!$A$8-Z!$A$7)*Z!$B$7)+((Z!$A$7-Z!$A$6)*Z!$B$6)+((Z!$A$6-Z!$A$5)*Z!$B$5)+((Z!$A$5-Z!$A$4)*Z!$B$4)+((Z!$A$4-Z!$A$3)*Z!$B$3)+((Z!$A$3-Z!$A$2)*Z!$B$2),IF(C38&gt;Z!$A$7,((C38-Z!$A$7)*Z!$B$7)+((Z!$A$7-Z!$A$6)*Z!$B$6)+((Z!$A$6-Z!$A$5)*Z!$B$5)+((Z!$A$5-Z!$A$4)*Z!$B$4)+((Z!$A$4-Z!$A$3)*Z!$B$3)+((Z!$A$3-Z!$A$2)*Z!$B$2),IF(C38&gt;Z!$A$6,((C38-Z!$A$6)*Z!$B$6)+((Z!$A$6-Z!$A$5)*Z!$B$5)+((Z!$A$5-Z!$A$4)*Z!$B$4)+((Z!$A$4-Z!$A$3)*Z!$B$3)+((Z!$A$3-Z!$A$2)*Z!$B$2),IF(C38&gt;Z!$A$5,((C38-Z!$A$5)*Z!$B$5)+((Z!$A$5-Z!$A$4)*Z!$B$4)+((Z!$A$4-Z!$A$3)*Z!$B$3)+((Z!$A$3-Z!$A$2)*Z!$B$2),IF(C38&gt;Z!$A$4,((C38-Z!$A$4)*Z!$B$4)+((Z!$A$4-Z!$A$3)*Z!$B$3)+((Z!$A$3-Z!$A$2)*Z!$B$2),IF(C38&gt;Z!$A$3,((C38-Z!$A$3)*Z!$B$3)+((Z!$A$3-Z!$A$2)*Z!$B$2),IF(C38&gt;Z!$A$2,((C38-Z!$A$2)*Z!$B$2),0))))))))</f>
        <v>37831.5</v>
      </c>
      <c r="F38" s="1">
        <f t="shared" si="11"/>
        <v>56210.6</v>
      </c>
      <c r="G38" s="1">
        <f t="shared" si="6"/>
        <v>25013717000</v>
      </c>
      <c r="H38" s="2">
        <f t="shared" si="2"/>
        <v>0.0037859130005700138</v>
      </c>
      <c r="I38" s="2">
        <f t="shared" si="3"/>
        <v>0.009863347045333752</v>
      </c>
      <c r="J38" s="2">
        <f t="shared" si="4"/>
        <v>0.010127660493728388</v>
      </c>
      <c r="K38" s="3">
        <f t="shared" si="5"/>
        <v>1.0267975411571553</v>
      </c>
      <c r="L38" s="2">
        <f t="shared" si="10"/>
        <v>0.949660118596915</v>
      </c>
      <c r="M38" s="1">
        <f t="shared" si="7"/>
        <v>120889.4</v>
      </c>
      <c r="N38" s="2">
        <f t="shared" si="8"/>
        <v>0.3173946922642575</v>
      </c>
      <c r="O38" t="s">
        <v>50</v>
      </c>
      <c r="P38" s="2">
        <f t="shared" si="9"/>
        <v>0.32696857888014</v>
      </c>
    </row>
    <row r="39" spans="1:16" ht="12.75">
      <c r="A39" t="s">
        <v>51</v>
      </c>
      <c r="B39">
        <v>472</v>
      </c>
      <c r="C39" s="1">
        <v>182076</v>
      </c>
      <c r="D39" s="1">
        <f t="shared" si="0"/>
        <v>85939872000</v>
      </c>
      <c r="E39" s="4">
        <f>IF(C39&gt;Z!$A$9,((C39-Z!$A$9)*Z!$B$9)+((Z!$A$9-Z!$A$8)*Z!$B$8)+((Z!$A$8-Z!$A$7)*Z!$B$7)+((Z!$A$7-Z!$A$6)*Z!$B$6)+((Z!$A$6-Z!$A$5)*Z!$B$5)+((Z!$A$5-Z!$A$4)*Z!$B$4)+((Z!$A$4-Z!$A$3)*Z!$B$3)+((Z!$A$3-Z!$A$2)*Z!$B$2),IF(C39&gt;Z!$A$8,((C39-Z!$A$8)*Z!$B$8)+((Z!$A$8-Z!$A$7)*Z!$B$7)+((Z!$A$7-Z!$A$6)*Z!$B$6)+((Z!$A$6-Z!$A$5)*Z!$B$5)+((Z!$A$5-Z!$A$4)*Z!$B$4)+((Z!$A$4-Z!$A$3)*Z!$B$3)+((Z!$A$3-Z!$A$2)*Z!$B$2),IF(C39&gt;Z!$A$7,((C39-Z!$A$7)*Z!$B$7)+((Z!$A$7-Z!$A$6)*Z!$B$6)+((Z!$A$6-Z!$A$5)*Z!$B$5)+((Z!$A$5-Z!$A$4)*Z!$B$4)+((Z!$A$4-Z!$A$3)*Z!$B$3)+((Z!$A$3-Z!$A$2)*Z!$B$2),IF(C39&gt;Z!$A$6,((C39-Z!$A$6)*Z!$B$6)+((Z!$A$6-Z!$A$5)*Z!$B$5)+((Z!$A$5-Z!$A$4)*Z!$B$4)+((Z!$A$4-Z!$A$3)*Z!$B$3)+((Z!$A$3-Z!$A$2)*Z!$B$2),IF(C39&gt;Z!$A$5,((C39-Z!$A$5)*Z!$B$5)+((Z!$A$5-Z!$A$4)*Z!$B$4)+((Z!$A$4-Z!$A$3)*Z!$B$3)+((Z!$A$3-Z!$A$2)*Z!$B$2),IF(C39&gt;Z!$A$4,((C39-Z!$A$4)*Z!$B$4)+((Z!$A$4-Z!$A$3)*Z!$B$3)+((Z!$A$3-Z!$A$2)*Z!$B$2),IF(C39&gt;Z!$A$3,((C39-Z!$A$3)*Z!$B$3)+((Z!$A$3-Z!$A$2)*Z!$B$2),IF(C39&gt;Z!$A$2,((C39-Z!$A$2)*Z!$B$2),0))))))))</f>
        <v>39224.78</v>
      </c>
      <c r="F39" s="1">
        <f t="shared" si="11"/>
        <v>57748.183999999994</v>
      </c>
      <c r="G39" s="1">
        <f t="shared" si="6"/>
        <v>27257142847.999996</v>
      </c>
      <c r="H39" s="2">
        <f t="shared" si="2"/>
        <v>0.004015620081503475</v>
      </c>
      <c r="I39" s="2">
        <f t="shared" si="3"/>
        <v>0.01075574369292485</v>
      </c>
      <c r="J39" s="2">
        <f t="shared" si="4"/>
        <v>0.011035988325669505</v>
      </c>
      <c r="K39" s="3">
        <f t="shared" si="5"/>
        <v>1.026055346868204</v>
      </c>
      <c r="L39" s="2">
        <f t="shared" si="10"/>
        <v>0.9536757386784185</v>
      </c>
      <c r="M39" s="1">
        <f t="shared" si="7"/>
        <v>124327.816</v>
      </c>
      <c r="N39" s="2">
        <f t="shared" si="8"/>
        <v>0.3171652716448076</v>
      </c>
      <c r="O39" t="s">
        <v>51</v>
      </c>
      <c r="P39" s="2">
        <f t="shared" si="9"/>
        <v>0.3207616710509892</v>
      </c>
    </row>
    <row r="40" spans="1:16" ht="12.75">
      <c r="A40" t="s">
        <v>52</v>
      </c>
      <c r="B40">
        <v>351</v>
      </c>
      <c r="C40" s="1">
        <v>186991</v>
      </c>
      <c r="D40" s="1">
        <f t="shared" si="0"/>
        <v>65633841000</v>
      </c>
      <c r="E40" s="4">
        <f>IF(C40&gt;Z!$A$9,((C40-Z!$A$9)*Z!$B$9)+((Z!$A$9-Z!$A$8)*Z!$B$8)+((Z!$A$8-Z!$A$7)*Z!$B$7)+((Z!$A$7-Z!$A$6)*Z!$B$6)+((Z!$A$6-Z!$A$5)*Z!$B$5)+((Z!$A$5-Z!$A$4)*Z!$B$4)+((Z!$A$4-Z!$A$3)*Z!$B$3)+((Z!$A$3-Z!$A$2)*Z!$B$2),IF(C40&gt;Z!$A$8,((C40-Z!$A$8)*Z!$B$8)+((Z!$A$8-Z!$A$7)*Z!$B$7)+((Z!$A$7-Z!$A$6)*Z!$B$6)+((Z!$A$6-Z!$A$5)*Z!$B$5)+((Z!$A$5-Z!$A$4)*Z!$B$4)+((Z!$A$4-Z!$A$3)*Z!$B$3)+((Z!$A$3-Z!$A$2)*Z!$B$2),IF(C40&gt;Z!$A$7,((C40-Z!$A$7)*Z!$B$7)+((Z!$A$7-Z!$A$6)*Z!$B$6)+((Z!$A$6-Z!$A$5)*Z!$B$5)+((Z!$A$5-Z!$A$4)*Z!$B$4)+((Z!$A$4-Z!$A$3)*Z!$B$3)+((Z!$A$3-Z!$A$2)*Z!$B$2),IF(C40&gt;Z!$A$6,((C40-Z!$A$6)*Z!$B$6)+((Z!$A$6-Z!$A$5)*Z!$B$5)+((Z!$A$5-Z!$A$4)*Z!$B$4)+((Z!$A$4-Z!$A$3)*Z!$B$3)+((Z!$A$3-Z!$A$2)*Z!$B$2),IF(C40&gt;Z!$A$5,((C40-Z!$A$5)*Z!$B$5)+((Z!$A$5-Z!$A$4)*Z!$B$4)+((Z!$A$4-Z!$A$3)*Z!$B$3)+((Z!$A$3-Z!$A$2)*Z!$B$2),IF(C40&gt;Z!$A$4,((C40-Z!$A$4)*Z!$B$4)+((Z!$A$4-Z!$A$3)*Z!$B$3)+((Z!$A$3-Z!$A$2)*Z!$B$2),IF(C40&gt;Z!$A$3,((C40-Z!$A$3)*Z!$B$3)+((Z!$A$3-Z!$A$2)*Z!$B$2),IF(C40&gt;Z!$A$2,((C40-Z!$A$2)*Z!$B$2),0))))))))</f>
        <v>40600.98</v>
      </c>
      <c r="F40" s="1">
        <f t="shared" si="11"/>
        <v>59266.91900000001</v>
      </c>
      <c r="G40" s="1">
        <f t="shared" si="6"/>
        <v>20802688569.000004</v>
      </c>
      <c r="H40" s="2">
        <f t="shared" si="2"/>
        <v>0.002986192052135</v>
      </c>
      <c r="I40" s="2">
        <f t="shared" si="3"/>
        <v>0.008214356793295926</v>
      </c>
      <c r="J40" s="2">
        <f t="shared" si="4"/>
        <v>0.008422681330551412</v>
      </c>
      <c r="K40" s="3">
        <f t="shared" si="5"/>
        <v>1.0253610285622738</v>
      </c>
      <c r="L40" s="2">
        <f t="shared" si="10"/>
        <v>0.9566619307305535</v>
      </c>
      <c r="M40" s="1">
        <f t="shared" si="7"/>
        <v>127724.08099999999</v>
      </c>
      <c r="N40" s="2">
        <f t="shared" si="8"/>
        <v>0.316950650031285</v>
      </c>
      <c r="O40" t="s">
        <v>52</v>
      </c>
      <c r="P40" s="2">
        <f t="shared" si="9"/>
        <v>0.3149470111648625</v>
      </c>
    </row>
    <row r="41" spans="1:16" ht="12.75">
      <c r="A41" t="s">
        <v>53</v>
      </c>
      <c r="B41">
        <v>318</v>
      </c>
      <c r="C41" s="1">
        <v>192037</v>
      </c>
      <c r="D41" s="1">
        <f t="shared" si="0"/>
        <v>61067766000</v>
      </c>
      <c r="E41" s="4">
        <f>IF(C41&gt;Z!$A$9,((C41-Z!$A$9)*Z!$B$9)+((Z!$A$9-Z!$A$8)*Z!$B$8)+((Z!$A$8-Z!$A$7)*Z!$B$7)+((Z!$A$7-Z!$A$6)*Z!$B$6)+((Z!$A$6-Z!$A$5)*Z!$B$5)+((Z!$A$5-Z!$A$4)*Z!$B$4)+((Z!$A$4-Z!$A$3)*Z!$B$3)+((Z!$A$3-Z!$A$2)*Z!$B$2),IF(C41&gt;Z!$A$8,((C41-Z!$A$8)*Z!$B$8)+((Z!$A$8-Z!$A$7)*Z!$B$7)+((Z!$A$7-Z!$A$6)*Z!$B$6)+((Z!$A$6-Z!$A$5)*Z!$B$5)+((Z!$A$5-Z!$A$4)*Z!$B$4)+((Z!$A$4-Z!$A$3)*Z!$B$3)+((Z!$A$3-Z!$A$2)*Z!$B$2),IF(C41&gt;Z!$A$7,((C41-Z!$A$7)*Z!$B$7)+((Z!$A$7-Z!$A$6)*Z!$B$6)+((Z!$A$6-Z!$A$5)*Z!$B$5)+((Z!$A$5-Z!$A$4)*Z!$B$4)+((Z!$A$4-Z!$A$3)*Z!$B$3)+((Z!$A$3-Z!$A$2)*Z!$B$2),IF(C41&gt;Z!$A$6,((C41-Z!$A$6)*Z!$B$6)+((Z!$A$6-Z!$A$5)*Z!$B$5)+((Z!$A$5-Z!$A$4)*Z!$B$4)+((Z!$A$4-Z!$A$3)*Z!$B$3)+((Z!$A$3-Z!$A$2)*Z!$B$2),IF(C41&gt;Z!$A$5,((C41-Z!$A$5)*Z!$B$5)+((Z!$A$5-Z!$A$4)*Z!$B$4)+((Z!$A$4-Z!$A$3)*Z!$B$3)+((Z!$A$3-Z!$A$2)*Z!$B$2),IF(C41&gt;Z!$A$4,((C41-Z!$A$4)*Z!$B$4)+((Z!$A$4-Z!$A$3)*Z!$B$3)+((Z!$A$3-Z!$A$2)*Z!$B$2),IF(C41&gt;Z!$A$3,((C41-Z!$A$3)*Z!$B$3)+((Z!$A$3-Z!$A$2)*Z!$B$2),IF(C41&gt;Z!$A$2,((C41-Z!$A$2)*Z!$B$2),0))))))))</f>
        <v>42013.86</v>
      </c>
      <c r="F41" s="1">
        <f t="shared" si="11"/>
        <v>60826.133</v>
      </c>
      <c r="G41" s="1">
        <f t="shared" si="6"/>
        <v>19342710294</v>
      </c>
      <c r="H41" s="2">
        <f t="shared" si="2"/>
        <v>0.0027054389532163246</v>
      </c>
      <c r="I41" s="2">
        <f t="shared" si="3"/>
        <v>0.007642892916986315</v>
      </c>
      <c r="J41" s="2">
        <f t="shared" si="4"/>
        <v>0.007831559095602514</v>
      </c>
      <c r="K41" s="3">
        <f t="shared" si="5"/>
        <v>1.0246851788537934</v>
      </c>
      <c r="L41" s="2">
        <f t="shared" si="10"/>
        <v>0.9593673696837698</v>
      </c>
      <c r="M41" s="1">
        <f t="shared" si="7"/>
        <v>131210.867</v>
      </c>
      <c r="N41" s="2">
        <f t="shared" si="8"/>
        <v>0.3167417372693804</v>
      </c>
      <c r="O41" t="s">
        <v>53</v>
      </c>
      <c r="P41" s="2">
        <f t="shared" si="9"/>
        <v>0.3092794506598011</v>
      </c>
    </row>
    <row r="42" spans="1:16" ht="12.75">
      <c r="A42" t="s">
        <v>54</v>
      </c>
      <c r="B42">
        <v>269</v>
      </c>
      <c r="C42" s="1">
        <v>197148</v>
      </c>
      <c r="D42" s="1">
        <f t="shared" si="0"/>
        <v>53032812000</v>
      </c>
      <c r="E42" s="4">
        <f>IF(C42&gt;Z!$A$9,((C42-Z!$A$9)*Z!$B$9)+((Z!$A$9-Z!$A$8)*Z!$B$8)+((Z!$A$8-Z!$A$7)*Z!$B$7)+((Z!$A$7-Z!$A$6)*Z!$B$6)+((Z!$A$6-Z!$A$5)*Z!$B$5)+((Z!$A$5-Z!$A$4)*Z!$B$4)+((Z!$A$4-Z!$A$3)*Z!$B$3)+((Z!$A$3-Z!$A$2)*Z!$B$2),IF(C42&gt;Z!$A$8,((C42-Z!$A$8)*Z!$B$8)+((Z!$A$8-Z!$A$7)*Z!$B$7)+((Z!$A$7-Z!$A$6)*Z!$B$6)+((Z!$A$6-Z!$A$5)*Z!$B$5)+((Z!$A$5-Z!$A$4)*Z!$B$4)+((Z!$A$4-Z!$A$3)*Z!$B$3)+((Z!$A$3-Z!$A$2)*Z!$B$2),IF(C42&gt;Z!$A$7,((C42-Z!$A$7)*Z!$B$7)+((Z!$A$7-Z!$A$6)*Z!$B$6)+((Z!$A$6-Z!$A$5)*Z!$B$5)+((Z!$A$5-Z!$A$4)*Z!$B$4)+((Z!$A$4-Z!$A$3)*Z!$B$3)+((Z!$A$3-Z!$A$2)*Z!$B$2),IF(C42&gt;Z!$A$6,((C42-Z!$A$6)*Z!$B$6)+((Z!$A$6-Z!$A$5)*Z!$B$5)+((Z!$A$5-Z!$A$4)*Z!$B$4)+((Z!$A$4-Z!$A$3)*Z!$B$3)+((Z!$A$3-Z!$A$2)*Z!$B$2),IF(C42&gt;Z!$A$5,((C42-Z!$A$5)*Z!$B$5)+((Z!$A$5-Z!$A$4)*Z!$B$4)+((Z!$A$4-Z!$A$3)*Z!$B$3)+((Z!$A$3-Z!$A$2)*Z!$B$2),IF(C42&gt;Z!$A$4,((C42-Z!$A$4)*Z!$B$4)+((Z!$A$4-Z!$A$3)*Z!$B$3)+((Z!$A$3-Z!$A$2)*Z!$B$2),IF(C42&gt;Z!$A$3,((C42-Z!$A$3)*Z!$B$3)+((Z!$A$3-Z!$A$2)*Z!$B$2),IF(C42&gt;Z!$A$2,((C42-Z!$A$2)*Z!$B$2),0))))))))</f>
        <v>43444.94</v>
      </c>
      <c r="F42" s="1">
        <f t="shared" si="11"/>
        <v>62405.432</v>
      </c>
      <c r="G42" s="1">
        <f t="shared" si="6"/>
        <v>16787061208</v>
      </c>
      <c r="H42" s="2">
        <f t="shared" si="2"/>
        <v>0.002288563139670413</v>
      </c>
      <c r="I42" s="2">
        <f t="shared" si="3"/>
        <v>0.006637283951121888</v>
      </c>
      <c r="J42" s="2">
        <f t="shared" si="4"/>
        <v>0.006796816986538304</v>
      </c>
      <c r="K42" s="3">
        <f t="shared" si="5"/>
        <v>1.0240358912758962</v>
      </c>
      <c r="L42" s="2">
        <f t="shared" si="10"/>
        <v>0.9616559328234402</v>
      </c>
      <c r="M42" s="1">
        <f t="shared" si="7"/>
        <v>134742.568</v>
      </c>
      <c r="N42" s="2">
        <f t="shared" si="8"/>
        <v>0.3165410351614016</v>
      </c>
      <c r="O42" t="s">
        <v>54</v>
      </c>
      <c r="P42" s="2">
        <f t="shared" si="9"/>
        <v>0.3038275898803168</v>
      </c>
    </row>
    <row r="43" spans="1:16" ht="12.75">
      <c r="A43" t="s">
        <v>55</v>
      </c>
      <c r="B43">
        <v>2135</v>
      </c>
      <c r="C43" s="1">
        <v>219666</v>
      </c>
      <c r="D43" s="1">
        <f t="shared" si="0"/>
        <v>468986910000</v>
      </c>
      <c r="E43" s="4">
        <f>IF(C43&gt;Z!$A$9,((C43-Z!$A$9)*Z!$B$9)+((Z!$A$9-Z!$A$8)*Z!$B$8)+((Z!$A$8-Z!$A$7)*Z!$B$7)+((Z!$A$7-Z!$A$6)*Z!$B$6)+((Z!$A$6-Z!$A$5)*Z!$B$5)+((Z!$A$5-Z!$A$4)*Z!$B$4)+((Z!$A$4-Z!$A$3)*Z!$B$3)+((Z!$A$3-Z!$A$2)*Z!$B$2),IF(C43&gt;Z!$A$8,((C43-Z!$A$8)*Z!$B$8)+((Z!$A$8-Z!$A$7)*Z!$B$7)+((Z!$A$7-Z!$A$6)*Z!$B$6)+((Z!$A$6-Z!$A$5)*Z!$B$5)+((Z!$A$5-Z!$A$4)*Z!$B$4)+((Z!$A$4-Z!$A$3)*Z!$B$3)+((Z!$A$3-Z!$A$2)*Z!$B$2),IF(C43&gt;Z!$A$7,((C43-Z!$A$7)*Z!$B$7)+((Z!$A$7-Z!$A$6)*Z!$B$6)+((Z!$A$6-Z!$A$5)*Z!$B$5)+((Z!$A$5-Z!$A$4)*Z!$B$4)+((Z!$A$4-Z!$A$3)*Z!$B$3)+((Z!$A$3-Z!$A$2)*Z!$B$2),IF(C43&gt;Z!$A$6,((C43-Z!$A$6)*Z!$B$6)+((Z!$A$6-Z!$A$5)*Z!$B$5)+((Z!$A$5-Z!$A$4)*Z!$B$4)+((Z!$A$4-Z!$A$3)*Z!$B$3)+((Z!$A$3-Z!$A$2)*Z!$B$2),IF(C43&gt;Z!$A$5,((C43-Z!$A$5)*Z!$B$5)+((Z!$A$5-Z!$A$4)*Z!$B$4)+((Z!$A$4-Z!$A$3)*Z!$B$3)+((Z!$A$3-Z!$A$2)*Z!$B$2),IF(C43&gt;Z!$A$4,((C43-Z!$A$4)*Z!$B$4)+((Z!$A$4-Z!$A$3)*Z!$B$3)+((Z!$A$3-Z!$A$2)*Z!$B$2),IF(C43&gt;Z!$A$3,((C43-Z!$A$3)*Z!$B$3)+((Z!$A$3-Z!$A$2)*Z!$B$2),IF(C43&gt;Z!$A$2,((C43-Z!$A$2)*Z!$B$2),0))))))))</f>
        <v>50270.78</v>
      </c>
      <c r="F43" s="1">
        <f t="shared" si="11"/>
        <v>69884.294</v>
      </c>
      <c r="G43" s="1">
        <f t="shared" si="6"/>
        <v>149202967690</v>
      </c>
      <c r="H43" s="2">
        <f t="shared" si="2"/>
        <v>0.018163874733071864</v>
      </c>
      <c r="I43" s="2">
        <f t="shared" si="3"/>
        <v>0.05869572390446211</v>
      </c>
      <c r="J43" s="2">
        <f t="shared" si="4"/>
        <v>0.06040993433407143</v>
      </c>
      <c r="K43" s="3">
        <f t="shared" si="5"/>
        <v>1.0292050308877612</v>
      </c>
      <c r="L43" s="2">
        <f t="shared" si="10"/>
        <v>0.9798198075565121</v>
      </c>
      <c r="M43" s="1">
        <f t="shared" si="7"/>
        <v>149781.706</v>
      </c>
      <c r="N43" s="2">
        <f t="shared" si="8"/>
        <v>0.3181388744730636</v>
      </c>
      <c r="O43" t="s">
        <v>55</v>
      </c>
      <c r="P43" s="2">
        <f t="shared" si="9"/>
        <v>0.280656967071886</v>
      </c>
    </row>
    <row r="44" spans="1:16" ht="12.75">
      <c r="A44" t="s">
        <v>56</v>
      </c>
      <c r="B44">
        <v>2372</v>
      </c>
      <c r="C44" s="1">
        <v>425226</v>
      </c>
      <c r="D44" s="1">
        <f t="shared" si="0"/>
        <v>1008636072000</v>
      </c>
      <c r="E44" s="4">
        <f>IF(C44&gt;Z!$A$9,((C44-Z!$A$9)*Z!$B$9)+((Z!$A$9-Z!$A$8)*Z!$B$8)+((Z!$A$8-Z!$A$7)*Z!$B$7)+((Z!$A$7-Z!$A$6)*Z!$B$6)+((Z!$A$6-Z!$A$5)*Z!$B$5)+((Z!$A$5-Z!$A$4)*Z!$B$4)+((Z!$A$4-Z!$A$3)*Z!$B$3)+((Z!$A$3-Z!$A$2)*Z!$B$2),IF(C44&gt;Z!$A$8,((C44-Z!$A$8)*Z!$B$8)+((Z!$A$8-Z!$A$7)*Z!$B$7)+((Z!$A$7-Z!$A$6)*Z!$B$6)+((Z!$A$6-Z!$A$5)*Z!$B$5)+((Z!$A$5-Z!$A$4)*Z!$B$4)+((Z!$A$4-Z!$A$3)*Z!$B$3)+((Z!$A$3-Z!$A$2)*Z!$B$2),IF(C44&gt;Z!$A$7,((C44-Z!$A$7)*Z!$B$7)+((Z!$A$7-Z!$A$6)*Z!$B$6)+((Z!$A$6-Z!$A$5)*Z!$B$5)+((Z!$A$5-Z!$A$4)*Z!$B$4)+((Z!$A$4-Z!$A$3)*Z!$B$3)+((Z!$A$3-Z!$A$2)*Z!$B$2),IF(C44&gt;Z!$A$6,((C44-Z!$A$6)*Z!$B$6)+((Z!$A$6-Z!$A$5)*Z!$B$5)+((Z!$A$5-Z!$A$4)*Z!$B$4)+((Z!$A$4-Z!$A$3)*Z!$B$3)+((Z!$A$3-Z!$A$2)*Z!$B$2),IF(C44&gt;Z!$A$5,((C44-Z!$A$5)*Z!$B$5)+((Z!$A$5-Z!$A$4)*Z!$B$4)+((Z!$A$4-Z!$A$3)*Z!$B$3)+((Z!$A$3-Z!$A$2)*Z!$B$2),IF(C44&gt;Z!$A$4,((C44-Z!$A$4)*Z!$B$4)+((Z!$A$4-Z!$A$3)*Z!$B$3)+((Z!$A$3-Z!$A$2)*Z!$B$2),IF(C44&gt;Z!$A$3,((C44-Z!$A$3)*Z!$B$3)+((Z!$A$3-Z!$A$2)*Z!$B$2),IF(C44&gt;Z!$A$2,((C44-Z!$A$2)*Z!$B$2),0))))))))</f>
        <v>119137.09999999999</v>
      </c>
      <c r="F44" s="1">
        <f t="shared" si="11"/>
        <v>144711.854</v>
      </c>
      <c r="G44" s="1">
        <f t="shared" si="6"/>
        <v>343256517687.99994</v>
      </c>
      <c r="H44" s="2">
        <f t="shared" si="2"/>
        <v>0.020180192443487805</v>
      </c>
      <c r="I44" s="2">
        <f t="shared" si="3"/>
        <v>0.126235131812513</v>
      </c>
      <c r="J44" s="2">
        <f t="shared" si="4"/>
        <v>0.13897916384852105</v>
      </c>
      <c r="K44" s="3">
        <f t="shared" si="5"/>
        <v>1.1009547172251204</v>
      </c>
      <c r="L44" s="2">
        <f t="shared" si="10"/>
        <v>0.9999999999999999</v>
      </c>
      <c r="M44" s="1">
        <f t="shared" si="7"/>
        <v>280514.146</v>
      </c>
      <c r="N44" s="2">
        <f t="shared" si="8"/>
        <v>0.340317511158772</v>
      </c>
      <c r="O44" t="s">
        <v>56</v>
      </c>
      <c r="P44" s="2">
        <f t="shared" si="9"/>
        <v>0.17672881172540297</v>
      </c>
    </row>
    <row r="45" spans="1:10" ht="12.75">
      <c r="A45" t="s">
        <v>57</v>
      </c>
      <c r="B45">
        <f>SUM(B3:B44)</f>
        <v>117541</v>
      </c>
      <c r="C45" s="1">
        <f>AVERAGE(C3:C44)</f>
        <v>110209.30952380953</v>
      </c>
      <c r="D45" s="1">
        <f>SUM(D3:D44)</f>
        <v>7990137591000</v>
      </c>
      <c r="E45" s="1"/>
      <c r="G45" s="1">
        <f>SUM(G3:G44)</f>
        <v>2469841580441</v>
      </c>
      <c r="J45" s="2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Sine Corp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Isaac</dc:creator>
  <cp:keywords/>
  <dc:description/>
  <cp:lastModifiedBy>Isaac</cp:lastModifiedBy>
  <dcterms:created xsi:type="dcterms:W3CDTF">2011-03-02T00:26:20Z</dcterms:created>
  <dcterms:modified xsi:type="dcterms:W3CDTF">2011-03-06T21:42:20Z</dcterms:modified>
  <cp:category/>
  <cp:version/>
  <cp:contentType/>
  <cp:contentStatus/>
</cp:coreProperties>
</file>